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93" firstSheet="2" activeTab="2"/>
  </bookViews>
  <sheets>
    <sheet name="Tabelle" sheetId="1" state="hidden" r:id="rId1"/>
    <sheet name="Riduttori" sheetId="2" state="hidden" r:id="rId2"/>
    <sheet name="Sistema" sheetId="3" r:id="rId3"/>
    <sheet name="Stampa" sheetId="4" r:id="rId4"/>
    <sheet name="INFO" sheetId="5" r:id="rId5"/>
  </sheets>
  <definedNames/>
  <calcPr fullCalcOnLoad="1"/>
</workbook>
</file>

<file path=xl/sharedStrings.xml><?xml version="1.0" encoding="utf-8"?>
<sst xmlns="http://schemas.openxmlformats.org/spreadsheetml/2006/main" count="263" uniqueCount="57">
  <si>
    <t>ID</t>
  </si>
  <si>
    <t>NOME</t>
  </si>
  <si>
    <t>MINIMO</t>
  </si>
  <si>
    <t>PARTITE</t>
  </si>
  <si>
    <t>EVENTI</t>
  </si>
  <si>
    <t>NOME ESTESO</t>
  </si>
  <si>
    <t>Nome Sistema</t>
  </si>
  <si>
    <t>Eventi</t>
  </si>
  <si>
    <t>Schede</t>
  </si>
  <si>
    <t>Minimo Partite Azzeccate</t>
  </si>
  <si>
    <t>Partite Pronosticate</t>
  </si>
  <si>
    <t>ESITO</t>
  </si>
  <si>
    <t>QUOTA</t>
  </si>
  <si>
    <t>X</t>
  </si>
  <si>
    <t>COL. TEST</t>
  </si>
  <si>
    <t>Le statistiche…</t>
  </si>
  <si>
    <t>A cosa serve e come si gioca…</t>
  </si>
  <si>
    <t>Il prospetto di stampa…</t>
  </si>
  <si>
    <t>Strategie e consigli…</t>
  </si>
  <si>
    <r>
      <t xml:space="preserve">by </t>
    </r>
    <r>
      <rPr>
        <b/>
        <sz val="24"/>
        <color indexed="60"/>
        <rFont val="Algerian"/>
        <family val="5"/>
      </rPr>
      <t>MAURO10101</t>
    </r>
  </si>
  <si>
    <r>
      <t xml:space="preserve">Questo foglio excel serve per generare sistemi a correzione d'errore per giocare scommesse a quota multipla. Si prepara un pronostico base di un certo numero di partite, si stabilisce il numero di partite che si crede si possa indovinare (numero di errori massimo) e si sceglie il numero di eventi in cui devono essere sviluppate le varie schede da giocare. Es. Pronostico di 8 partite, si stabilisce di riuscire ad azzeccare almeno 6 partite sulle 8 del pronostico. Quindi abbiamo un sistema di tipo </t>
    </r>
    <r>
      <rPr>
        <b/>
        <sz val="9"/>
        <color indexed="60"/>
        <rFont val="Arial"/>
        <family val="2"/>
      </rPr>
      <t>6/8</t>
    </r>
    <r>
      <rPr>
        <sz val="9"/>
        <rFont val="Arial"/>
        <family val="2"/>
      </rPr>
      <t xml:space="preserve">. Resta da stabilire il tipo di sviluppo, ad esempio 4 eventi per scheda. Allora avremo il sistema </t>
    </r>
    <r>
      <rPr>
        <b/>
        <sz val="9"/>
        <color indexed="60"/>
        <rFont val="Arial"/>
        <family val="2"/>
      </rPr>
      <t>6/8 sviluppo 4</t>
    </r>
    <r>
      <rPr>
        <sz val="9"/>
        <rFont val="Arial"/>
        <family val="2"/>
      </rPr>
      <t>, che prevede 6 schede da giocare. Se nel pronostico verranno indovinate almeno 6 partite, è garantita almeno una scheda vincente tra le 6 giocate. Nel caso in cui si dovessero indovinare tutte le 8 partite del pronostico, allora tutte e 6 le schede saranno vincenti (vincita piena). Se invece si dovessero indovinare 4 o 5 partite (quindi salta la condizione) non è detto che non esista una scheda vincente, ma qui è solo questione di fortuna.</t>
    </r>
  </si>
  <si>
    <r>
      <t xml:space="preserve">Una volta compilato il pronostico e stabilito il tipo di sistema da giocare (compatibilmente al numero di partite del pronostico), è possibile analizzare delle statistiche. La </t>
    </r>
    <r>
      <rPr>
        <b/>
        <sz val="9"/>
        <color indexed="60"/>
        <rFont val="Arial"/>
        <family val="2"/>
      </rPr>
      <t>spesa</t>
    </r>
    <r>
      <rPr>
        <sz val="9"/>
        <rFont val="Arial"/>
        <family val="2"/>
      </rPr>
      <t xml:space="preserve"> indica l'importo totale della scommessa, calcolato come prodotto del numero di schede da giocare per la </t>
    </r>
    <r>
      <rPr>
        <b/>
        <sz val="9"/>
        <color indexed="60"/>
        <rFont val="Arial"/>
        <family val="2"/>
      </rPr>
      <t>puntata</t>
    </r>
    <r>
      <rPr>
        <sz val="9"/>
        <rFont val="Arial"/>
        <family val="2"/>
      </rPr>
      <t xml:space="preserve"> della singola giocata. La </t>
    </r>
    <r>
      <rPr>
        <b/>
        <sz val="9"/>
        <color indexed="60"/>
        <rFont val="Arial"/>
        <family val="2"/>
      </rPr>
      <t>vincita minima</t>
    </r>
    <r>
      <rPr>
        <sz val="9"/>
        <rFont val="Arial"/>
        <family val="2"/>
      </rPr>
      <t>,</t>
    </r>
    <r>
      <rPr>
        <sz val="9"/>
        <color indexed="60"/>
        <rFont val="Arial"/>
        <family val="2"/>
      </rPr>
      <t xml:space="preserve"> </t>
    </r>
    <r>
      <rPr>
        <b/>
        <sz val="9"/>
        <color indexed="60"/>
        <rFont val="Arial"/>
        <family val="2"/>
      </rPr>
      <t>vincita media</t>
    </r>
    <r>
      <rPr>
        <sz val="9"/>
        <rFont val="Arial"/>
        <family val="2"/>
      </rPr>
      <t xml:space="preserve"> e </t>
    </r>
    <r>
      <rPr>
        <b/>
        <sz val="9"/>
        <color indexed="60"/>
        <rFont val="Arial"/>
        <family val="2"/>
      </rPr>
      <t>vincita massima</t>
    </r>
    <r>
      <rPr>
        <sz val="9"/>
        <rFont val="Arial"/>
        <family val="2"/>
      </rPr>
      <t xml:space="preserve"> indicano la vincita minima, media e massima sulla singola scheda (a condizione verificata!!!). Tutti e tre questi parametri sono da intendersi riferiti alla vincita di una sola scheda, quindi la vincita massima non terrà conto della possibilità di avere più schede vincenti poichè non è possibile sapere a priori quante e quali schede risulteranno vincenti. Per permettere di capire nel dettaglio le vincite che è possibile realizzare è presente una </t>
    </r>
    <r>
      <rPr>
        <b/>
        <sz val="9"/>
        <color indexed="60"/>
        <rFont val="Arial"/>
        <family val="2"/>
      </rPr>
      <t>colonna test</t>
    </r>
    <r>
      <rPr>
        <sz val="9"/>
        <rFont val="Arial"/>
        <family val="2"/>
      </rPr>
      <t xml:space="preserve">, che permette di effettuare lo spoglio delle vincite. Basta compilare questa colonna, scrivendo </t>
    </r>
    <r>
      <rPr>
        <b/>
        <sz val="9"/>
        <color indexed="60"/>
        <rFont val="Arial"/>
        <family val="2"/>
      </rPr>
      <t>SI</t>
    </r>
    <r>
      <rPr>
        <sz val="9"/>
        <rFont val="Arial"/>
        <family val="2"/>
      </rPr>
      <t xml:space="preserve"> se si è azzeccato l'evento o </t>
    </r>
    <r>
      <rPr>
        <b/>
        <sz val="9"/>
        <color indexed="60"/>
        <rFont val="Arial"/>
        <family val="2"/>
      </rPr>
      <t>NO</t>
    </r>
    <r>
      <rPr>
        <sz val="9"/>
        <rFont val="Arial"/>
        <family val="2"/>
      </rPr>
      <t xml:space="preserve"> se si è sbagliato, e nella statistica </t>
    </r>
    <r>
      <rPr>
        <b/>
        <sz val="9"/>
        <color indexed="60"/>
        <rFont val="Arial"/>
        <family val="2"/>
      </rPr>
      <t>vincita colonna test</t>
    </r>
    <r>
      <rPr>
        <sz val="9"/>
        <rFont val="Arial"/>
        <family val="2"/>
      </rPr>
      <t xml:space="preserve"> verrà visualizzata la vincita effettiva che si otterrebbe con quella configurazione di eventi indovinati (le scommesse vincenti verranno evidenziate con colore verde). Inoltre, la statistica </t>
    </r>
    <r>
      <rPr>
        <b/>
        <sz val="9"/>
        <color indexed="60"/>
        <rFont val="Arial"/>
        <family val="2"/>
      </rPr>
      <t>vincita piena</t>
    </r>
    <r>
      <rPr>
        <sz val="9"/>
        <rFont val="Arial"/>
        <family val="2"/>
      </rPr>
      <t xml:space="preserve"> si riferisce all'eventualità di azzeccare tutti gli eventi del pronostico, quindi mostra l'ammontare massimo della vincita (somma delle vincite di tutte le schede da giocare).</t>
    </r>
  </si>
  <si>
    <r>
      <t xml:space="preserve">Una volta compilato il pronostico e scelto il sistema, lo sviluppo delle schede da giocare è riassunto in un prospetto di stampa presente nel foglio </t>
    </r>
    <r>
      <rPr>
        <b/>
        <sz val="9"/>
        <color indexed="60"/>
        <rFont val="Arial"/>
        <family val="2"/>
      </rPr>
      <t>Stampa</t>
    </r>
    <r>
      <rPr>
        <sz val="9"/>
        <rFont val="Arial"/>
        <family val="2"/>
      </rPr>
      <t>.</t>
    </r>
  </si>
  <si>
    <r>
      <t xml:space="preserve">Non farsi ingannare dai prospetti vincenti di ciascun sistema. Ricordiamoci che le vincite esposte nel quadro delle statistiche sono da intendersi "a condizione verificata", quindi si deve considerare l'eventualità (spesso probabile) di non riuscire ad azzeccare il numero minimo di eventi previsti sul pronostico, e in tal caso le vincite non sono garantite. Quindi occhio alle cifre che investite nel sistema. Un consiglio è quello di effettuare delle prove libere (senza spesa) per capire quale sia il tipo di sistema che più vi si addice. Personalmente preferisco sistemi in cui il margine è di 2-3 errori sul pronostico (esempio </t>
    </r>
    <r>
      <rPr>
        <b/>
        <sz val="9"/>
        <color indexed="60"/>
        <rFont val="Arial"/>
        <family val="2"/>
      </rPr>
      <t>6/8 sviluppo 5</t>
    </r>
    <r>
      <rPr>
        <sz val="9"/>
        <rFont val="Arial"/>
        <family val="2"/>
      </rPr>
      <t>) in cui le quote di ciascun evento ondeggiano tra 1,80 e 3,00.</t>
    </r>
  </si>
  <si>
    <t>SI</t>
  </si>
  <si>
    <t>NO</t>
  </si>
  <si>
    <t>N°</t>
  </si>
  <si>
    <t>1X</t>
  </si>
  <si>
    <t>PAL.</t>
  </si>
  <si>
    <t>U 2,5</t>
  </si>
  <si>
    <t xml:space="preserve">SISTEMA N° </t>
  </si>
  <si>
    <t xml:space="preserve">SPESA SISTEMA </t>
  </si>
  <si>
    <t xml:space="preserve">VINCITA MINIMA </t>
  </si>
  <si>
    <t xml:space="preserve">VINCITA MEDIA </t>
  </si>
  <si>
    <t xml:space="preserve">VINCITA MASSIMA </t>
  </si>
  <si>
    <t xml:space="preserve">VINCITA PIENA </t>
  </si>
  <si>
    <t xml:space="preserve">VINCITA COL. TEST </t>
  </si>
  <si>
    <t>http://scommesselegali2.wordpress.com</t>
  </si>
  <si>
    <t>VINCITA LORDA</t>
  </si>
  <si>
    <t>VINCITA NETTA</t>
  </si>
  <si>
    <t xml:space="preserve">PUNTATA SINGOLA x COLONNA </t>
  </si>
  <si>
    <t>Osp. SI</t>
  </si>
  <si>
    <t xml:space="preserve">EVENTI PER COLONNA </t>
  </si>
  <si>
    <t xml:space="preserve">COLONNE DA GIOCARE </t>
  </si>
  <si>
    <t xml:space="preserve">EVENTI DEL PRONOSTICO </t>
  </si>
  <si>
    <t xml:space="preserve">MIN. EVENTI DA AZZECCARE </t>
  </si>
  <si>
    <t xml:space="preserve">BONUS MULTIPLA* </t>
  </si>
  <si>
    <t>BONUS*</t>
  </si>
  <si>
    <t>COLONNE</t>
  </si>
  <si>
    <t>1/1</t>
  </si>
  <si>
    <t>G</t>
  </si>
  <si>
    <t>1</t>
  </si>
  <si>
    <t>2</t>
  </si>
  <si>
    <t>O 1,5</t>
  </si>
  <si>
    <t>NG</t>
  </si>
  <si>
    <t>4/8 sviluppo 3</t>
  </si>
  <si>
    <t>Sistemi ridotti v. 1.0541</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</si>
</sst>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 #,##0.00;[Red]\-[$€-410]\ #,##0.00"/>
    <numFmt numFmtId="165" formatCode="&quot;€&quot;\ #,##0.00"/>
  </numFmts>
  <fonts count="46">
    <font>
      <sz val="10"/>
      <name val="Arial"/>
      <family val="2"/>
    </font>
    <font>
      <sz val="11"/>
      <color indexed="8"/>
      <name val="Calibri"/>
      <family val="2"/>
    </font>
    <font>
      <b/>
      <sz val="10"/>
      <name val="Arial"/>
      <family val="2"/>
    </font>
    <font>
      <b/>
      <sz val="10"/>
      <color indexed="34"/>
      <name val="Arial"/>
      <family val="2"/>
    </font>
    <font>
      <b/>
      <sz val="10"/>
      <color indexed="43"/>
      <name val="Arial"/>
      <family val="2"/>
    </font>
    <font>
      <b/>
      <sz val="10"/>
      <color indexed="13"/>
      <name val="Arial"/>
      <family val="2"/>
    </font>
    <font>
      <b/>
      <sz val="8"/>
      <name val="Arial"/>
      <family val="2"/>
    </font>
    <font>
      <b/>
      <sz val="10"/>
      <color indexed="8"/>
      <name val="Arial"/>
      <family val="2"/>
    </font>
    <font>
      <b/>
      <sz val="6"/>
      <name val="Arial"/>
      <family val="2"/>
    </font>
    <font>
      <sz val="8"/>
      <name val="Arial"/>
      <family val="2"/>
    </font>
    <font>
      <b/>
      <sz val="8"/>
      <color indexed="10"/>
      <name val="Arial"/>
      <family val="2"/>
    </font>
    <font>
      <sz val="8"/>
      <color indexed="18"/>
      <name val="Arial"/>
      <family val="2"/>
    </font>
    <font>
      <b/>
      <sz val="8"/>
      <name val="Calibri"/>
      <family val="2"/>
    </font>
    <font>
      <b/>
      <sz val="10"/>
      <color indexed="9"/>
      <name val="Arial"/>
      <family val="2"/>
    </font>
    <font>
      <sz val="10"/>
      <name val="Calibri"/>
      <family val="2"/>
    </font>
    <font>
      <b/>
      <sz val="24"/>
      <name val="Algerian"/>
      <family val="5"/>
    </font>
    <font>
      <b/>
      <sz val="24"/>
      <color indexed="60"/>
      <name val="Algerian"/>
      <family val="5"/>
    </font>
    <font>
      <sz val="9"/>
      <name val="Arial"/>
      <family val="2"/>
    </font>
    <font>
      <b/>
      <sz val="9"/>
      <color indexed="60"/>
      <name val="Arial"/>
      <family val="2"/>
    </font>
    <font>
      <sz val="9"/>
      <color indexed="60"/>
      <name val="Arial"/>
      <family val="2"/>
    </font>
    <font>
      <b/>
      <sz val="12"/>
      <color indexed="21"/>
      <name val="Arial"/>
      <family val="2"/>
    </font>
    <font>
      <sz val="10"/>
      <color indexed="9"/>
      <name val="Calibri"/>
      <family val="2"/>
    </font>
    <font>
      <b/>
      <sz val="18"/>
      <color indexed="21"/>
      <name val="Cambria"/>
      <family val="2"/>
    </font>
    <font>
      <b/>
      <sz val="15"/>
      <color indexed="21"/>
      <name val="Calibri"/>
      <family val="2"/>
    </font>
    <font>
      <b/>
      <sz val="13"/>
      <color indexed="21"/>
      <name val="Calibri"/>
      <family val="2"/>
    </font>
    <font>
      <b/>
      <sz val="11"/>
      <color indexed="21"/>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9"/>
      <name val="Arial"/>
      <family val="2"/>
    </font>
    <font>
      <b/>
      <sz val="12"/>
      <color indexed="8"/>
      <name val="Arial"/>
      <family val="2"/>
    </font>
    <font>
      <b/>
      <sz val="12"/>
      <name val="Arial"/>
      <family val="2"/>
    </font>
    <font>
      <b/>
      <sz val="11"/>
      <color indexed="9"/>
      <name val="Arial"/>
      <family val="2"/>
    </font>
    <font>
      <u val="single"/>
      <sz val="10"/>
      <color indexed="12"/>
      <name val="Arial"/>
      <family val="2"/>
    </font>
    <font>
      <u val="single"/>
      <sz val="8"/>
      <color indexed="12"/>
      <name val="Arial"/>
      <family val="2"/>
    </font>
    <font>
      <i/>
      <sz val="8"/>
      <name val="Arial"/>
      <family val="2"/>
    </font>
    <font>
      <u val="single"/>
      <sz val="10.2"/>
      <color indexed="36"/>
      <name val="Arial"/>
      <family val="2"/>
    </font>
  </fonts>
  <fills count="4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44"/>
        <bgColor indexed="64"/>
      </patternFill>
    </fill>
    <fill>
      <patternFill patternType="solid">
        <fgColor indexed="40"/>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38"/>
        <bgColor indexed="64"/>
      </patternFill>
    </fill>
    <fill>
      <patternFill patternType="solid">
        <fgColor indexed="32"/>
        <bgColor indexed="64"/>
      </patternFill>
    </fill>
    <fill>
      <patternFill patternType="solid">
        <fgColor indexed="11"/>
        <bgColor indexed="64"/>
      </patternFill>
    </fill>
    <fill>
      <patternFill patternType="solid">
        <fgColor indexed="40"/>
        <bgColor indexed="64"/>
      </patternFill>
    </fill>
    <fill>
      <patternFill patternType="solid">
        <fgColor indexed="49"/>
        <bgColor indexed="64"/>
      </patternFill>
    </fill>
    <fill>
      <patternFill patternType="solid">
        <fgColor indexed="53"/>
        <bgColor indexed="64"/>
      </patternFill>
    </fill>
    <fill>
      <patternFill patternType="solid">
        <fgColor indexed="10"/>
        <bgColor indexed="64"/>
      </patternFill>
    </fill>
    <fill>
      <patternFill patternType="solid">
        <fgColor indexed="57"/>
        <bgColor indexed="64"/>
      </patternFill>
    </fill>
    <fill>
      <patternFill patternType="solid">
        <fgColor indexed="51"/>
        <bgColor indexed="64"/>
      </patternFill>
    </fill>
    <fill>
      <patternFill patternType="solid">
        <fgColor indexed="26"/>
        <bgColor indexed="64"/>
      </patternFill>
    </fill>
    <fill>
      <patternFill patternType="solid">
        <fgColor indexed="21"/>
        <bgColor indexed="64"/>
      </patternFill>
    </fill>
    <fill>
      <patternFill patternType="solid">
        <fgColor indexed="20"/>
        <bgColor indexed="64"/>
      </patternFill>
    </fill>
    <fill>
      <patternFill patternType="solid">
        <fgColor indexed="53"/>
        <bgColor indexed="64"/>
      </patternFill>
    </fill>
    <fill>
      <patternFill patternType="solid">
        <fgColor indexed="9"/>
        <bgColor indexed="64"/>
      </patternFill>
    </fill>
    <fill>
      <patternFill patternType="solid">
        <fgColor indexed="8"/>
        <bgColor indexed="64"/>
      </patternFill>
    </fill>
    <fill>
      <patternFill patternType="solid">
        <fgColor indexed="50"/>
        <bgColor indexed="64"/>
      </patternFill>
    </fill>
    <fill>
      <patternFill patternType="solid">
        <fgColor indexed="50"/>
        <bgColor indexed="64"/>
      </patternFill>
    </fill>
    <fill>
      <patternFill patternType="solid">
        <fgColor indexed="53"/>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9"/>
        <bgColor indexed="64"/>
      </patternFill>
    </fill>
    <fill>
      <patternFill patternType="solid">
        <fgColor indexed="60"/>
        <bgColor indexed="64"/>
      </patternFill>
    </fill>
    <fill>
      <patternFill patternType="solid">
        <fgColor indexed="52"/>
        <bgColor indexed="64"/>
      </patternFill>
    </fill>
    <fill>
      <patternFill patternType="solid">
        <fgColor indexed="17"/>
        <bgColor indexed="64"/>
      </patternFill>
    </fill>
    <fill>
      <patternFill patternType="solid">
        <fgColor indexed="8"/>
        <bgColor indexed="64"/>
      </patternFill>
    </fill>
    <fill>
      <patternFill patternType="solid">
        <fgColor indexed="52"/>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22"/>
      </bottom>
    </border>
    <border>
      <left>
        <color indexed="63"/>
      </left>
      <right>
        <color indexed="63"/>
      </right>
      <top>
        <color indexed="63"/>
      </top>
      <bottom style="medium">
        <color indexed="40"/>
      </bottom>
    </border>
    <border>
      <left>
        <color indexed="63"/>
      </left>
      <right>
        <color indexed="63"/>
      </right>
      <top style="thin">
        <color indexed="40"/>
      </top>
      <bottom style="double">
        <color indexed="40"/>
      </bottom>
    </border>
    <border>
      <left style="thin"/>
      <right style="thin"/>
      <top style="thin"/>
      <bottom style="thin"/>
    </border>
    <border>
      <left style="hair">
        <color indexed="8"/>
      </left>
      <right style="hair">
        <color indexed="8"/>
      </right>
      <top style="hair">
        <color indexed="8"/>
      </top>
      <bottom style="hair">
        <color indexed="8"/>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medium"/>
      <top style="medium"/>
      <bottom style="medium"/>
    </border>
    <border>
      <left style="medium"/>
      <right style="medium"/>
      <top style="thin"/>
      <bottom style="medium"/>
    </border>
    <border>
      <left style="medium"/>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top>
        <color indexed="63"/>
      </top>
      <bottom style="thin"/>
    </border>
    <border>
      <left/>
      <right style="thin"/>
      <top>
        <color indexed="63"/>
      </top>
      <bottom style="thin"/>
    </border>
    <border>
      <left style="medium"/>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thin"/>
      <top style="medium"/>
      <bottom style="thin"/>
    </border>
    <border>
      <left style="medium"/>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style="thin"/>
      <bottom>
        <color indexed="63"/>
      </bottom>
    </border>
    <border>
      <left/>
      <right style="thin"/>
      <top style="thin"/>
      <bottom>
        <color indexed="63"/>
      </bottom>
    </border>
    <border>
      <left>
        <color indexed="63"/>
      </left>
      <right style="thin"/>
      <top style="medium"/>
      <bottom style="medium"/>
    </border>
    <border>
      <left style="thin"/>
      <right>
        <color indexed="63"/>
      </right>
      <top style="medium"/>
      <bottom style="medium"/>
    </border>
    <border>
      <left style="thin"/>
      <right/>
      <top style="medium"/>
      <bottom style="medium"/>
    </border>
    <border>
      <left/>
      <right style="medium"/>
      <top style="medium"/>
      <bottom style="medium"/>
    </border>
    <border>
      <left style="thin"/>
      <right/>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3" borderId="0" applyNumberFormat="0" applyBorder="0" applyAlignment="0" applyProtection="0"/>
    <xf numFmtId="0" fontId="31" fillId="2" borderId="1" applyNumberFormat="0" applyAlignment="0" applyProtection="0"/>
    <xf numFmtId="0" fontId="32" fillId="0" borderId="2" applyNumberFormat="0" applyFill="0" applyAlignment="0" applyProtection="0"/>
    <xf numFmtId="0" fontId="33" fillId="11" borderId="3" applyNumberFormat="0" applyAlignment="0" applyProtection="0"/>
    <xf numFmtId="0" fontId="42" fillId="0" borderId="0" applyNumberFormat="0" applyFill="0" applyBorder="0" applyAlignment="0" applyProtection="0"/>
    <xf numFmtId="0" fontId="45" fillId="0" borderId="0" applyNumberFormat="0" applyFill="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29"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0" fillId="4" borderId="4" applyNumberFormat="0" applyFont="0" applyAlignment="0" applyProtection="0"/>
    <xf numFmtId="0" fontId="30" fillId="2"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36" fillId="0" borderId="9" applyNumberFormat="0" applyFill="0" applyAlignment="0" applyProtection="0"/>
    <xf numFmtId="0" fontId="27" fillId="13" borderId="0" applyNumberFormat="0" applyBorder="0" applyAlignment="0" applyProtection="0"/>
    <xf numFmtId="0" fontId="26" fillId="1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3">
    <xf numFmtId="0" fontId="0" fillId="0" borderId="0" xfId="0" applyAlignment="1">
      <alignment/>
    </xf>
    <xf numFmtId="0" fontId="2" fillId="0" borderId="0" xfId="0" applyFont="1" applyAlignment="1">
      <alignment horizontal="center"/>
    </xf>
    <xf numFmtId="0" fontId="3" fillId="15" borderId="0" xfId="0" applyFont="1" applyFill="1" applyAlignment="1">
      <alignment horizontal="center"/>
    </xf>
    <xf numFmtId="0" fontId="4" fillId="16" borderId="0" xfId="0" applyFont="1" applyFill="1" applyAlignment="1">
      <alignment horizontal="center"/>
    </xf>
    <xf numFmtId="0" fontId="2" fillId="17" borderId="0" xfId="0" applyFont="1" applyFill="1" applyAlignment="1">
      <alignment horizontal="center"/>
    </xf>
    <xf numFmtId="0" fontId="2" fillId="18" borderId="0" xfId="0" applyFont="1" applyFill="1" applyAlignment="1">
      <alignment horizontal="center"/>
    </xf>
    <xf numFmtId="0" fontId="6" fillId="19" borderId="0" xfId="0" applyFont="1" applyFill="1" applyAlignment="1">
      <alignment horizontal="center"/>
    </xf>
    <xf numFmtId="0" fontId="8" fillId="18" borderId="0" xfId="0" applyFont="1" applyFill="1" applyAlignment="1">
      <alignment horizontal="center"/>
    </xf>
    <xf numFmtId="0" fontId="7" fillId="20" borderId="0" xfId="0" applyFont="1" applyFill="1" applyAlignment="1">
      <alignment horizontal="center"/>
    </xf>
    <xf numFmtId="0" fontId="3" fillId="15" borderId="10" xfId="0" applyFont="1" applyFill="1" applyBorder="1" applyAlignment="1">
      <alignment horizontal="center"/>
    </xf>
    <xf numFmtId="0" fontId="2" fillId="0" borderId="10" xfId="0" applyFont="1" applyBorder="1" applyAlignment="1">
      <alignment horizontal="center"/>
    </xf>
    <xf numFmtId="0" fontId="2" fillId="21" borderId="10" xfId="0" applyFont="1" applyFill="1" applyBorder="1" applyAlignment="1">
      <alignment horizontal="center"/>
    </xf>
    <xf numFmtId="0" fontId="6" fillId="22" borderId="11" xfId="0" applyFont="1" applyFill="1" applyBorder="1" applyAlignment="1">
      <alignment/>
    </xf>
    <xf numFmtId="0" fontId="9" fillId="23" borderId="11" xfId="0" applyFont="1" applyFill="1" applyBorder="1" applyAlignment="1">
      <alignment/>
    </xf>
    <xf numFmtId="0" fontId="10" fillId="0" borderId="11" xfId="0" applyFont="1" applyBorder="1" applyAlignment="1">
      <alignment horizontal="center"/>
    </xf>
    <xf numFmtId="0" fontId="9" fillId="0" borderId="0" xfId="0" applyFont="1" applyAlignment="1">
      <alignment/>
    </xf>
    <xf numFmtId="0" fontId="9" fillId="24" borderId="11" xfId="0" applyFont="1" applyFill="1" applyBorder="1" applyAlignment="1">
      <alignment/>
    </xf>
    <xf numFmtId="0" fontId="11" fillId="0" borderId="11" xfId="0" applyFont="1" applyBorder="1" applyAlignment="1">
      <alignment horizontal="center"/>
    </xf>
    <xf numFmtId="0" fontId="12" fillId="0" borderId="0" xfId="0" applyFont="1" applyBorder="1" applyAlignment="1">
      <alignment horizontal="center"/>
    </xf>
    <xf numFmtId="0" fontId="12" fillId="0" borderId="0" xfId="0" applyFont="1" applyAlignment="1">
      <alignment/>
    </xf>
    <xf numFmtId="0" fontId="12" fillId="0" borderId="12" xfId="0" applyFont="1" applyBorder="1" applyAlignment="1">
      <alignment horizontal="center"/>
    </xf>
    <xf numFmtId="0" fontId="12" fillId="0" borderId="13" xfId="0" applyFont="1" applyBorder="1" applyAlignment="1">
      <alignment horizontal="left"/>
    </xf>
    <xf numFmtId="0" fontId="12" fillId="0" borderId="0" xfId="0" applyFont="1" applyBorder="1" applyAlignment="1">
      <alignment horizontal="left"/>
    </xf>
    <xf numFmtId="0" fontId="12" fillId="0" borderId="14" xfId="0" applyFont="1" applyBorder="1" applyAlignment="1">
      <alignment horizontal="center"/>
    </xf>
    <xf numFmtId="0" fontId="12" fillId="0" borderId="15" xfId="0" applyFont="1" applyBorder="1" applyAlignment="1">
      <alignment horizontal="left"/>
    </xf>
    <xf numFmtId="0" fontId="12" fillId="0" borderId="16" xfId="0" applyFont="1" applyBorder="1" applyAlignment="1">
      <alignment horizontal="center"/>
    </xf>
    <xf numFmtId="0" fontId="12" fillId="0" borderId="17" xfId="0" applyFont="1" applyBorder="1" applyAlignment="1">
      <alignment horizontal="left"/>
    </xf>
    <xf numFmtId="0" fontId="12" fillId="0" borderId="0" xfId="0" applyFont="1" applyBorder="1" applyAlignment="1">
      <alignment/>
    </xf>
    <xf numFmtId="0" fontId="13" fillId="25" borderId="10" xfId="0" applyFont="1" applyFill="1" applyBorder="1" applyAlignment="1">
      <alignment horizontal="center"/>
    </xf>
    <xf numFmtId="0" fontId="14" fillId="0" borderId="0" xfId="0" applyFont="1" applyAlignment="1">
      <alignment/>
    </xf>
    <xf numFmtId="0" fontId="15" fillId="4" borderId="18" xfId="0" applyFont="1" applyFill="1" applyBorder="1" applyAlignment="1">
      <alignment horizontal="center"/>
    </xf>
    <xf numFmtId="0" fontId="17" fillId="0" borderId="19" xfId="0" applyNumberFormat="1" applyFont="1" applyBorder="1" applyAlignment="1">
      <alignment horizontal="center" vertical="center" wrapText="1"/>
    </xf>
    <xf numFmtId="0" fontId="20" fillId="4" borderId="20" xfId="0" applyFont="1" applyFill="1" applyBorder="1" applyAlignment="1">
      <alignment horizontal="center"/>
    </xf>
    <xf numFmtId="0" fontId="21" fillId="0" borderId="0" xfId="0" applyFont="1" applyAlignment="1">
      <alignment/>
    </xf>
    <xf numFmtId="0" fontId="2" fillId="4" borderId="10" xfId="0" applyFont="1" applyFill="1" applyBorder="1" applyAlignment="1">
      <alignment horizontal="center"/>
    </xf>
    <xf numFmtId="0" fontId="6" fillId="26" borderId="21" xfId="0" applyFont="1" applyFill="1" applyBorder="1" applyAlignment="1">
      <alignment horizontal="center"/>
    </xf>
    <xf numFmtId="0" fontId="6" fillId="26" borderId="22" xfId="0" applyFont="1" applyFill="1" applyBorder="1" applyAlignment="1">
      <alignment horizontal="center"/>
    </xf>
    <xf numFmtId="0" fontId="6" fillId="26" borderId="23" xfId="0" applyFont="1" applyFill="1" applyBorder="1" applyAlignment="1">
      <alignment horizontal="center"/>
    </xf>
    <xf numFmtId="0" fontId="6" fillId="26" borderId="24" xfId="0" applyFont="1" applyFill="1" applyBorder="1" applyAlignment="1">
      <alignment horizontal="center"/>
    </xf>
    <xf numFmtId="0" fontId="6" fillId="27" borderId="21" xfId="0" applyFont="1" applyFill="1" applyBorder="1" applyAlignment="1">
      <alignment horizontal="center"/>
    </xf>
    <xf numFmtId="0" fontId="6" fillId="27" borderId="22" xfId="0" applyFont="1" applyFill="1" applyBorder="1" applyAlignment="1">
      <alignment horizontal="center"/>
    </xf>
    <xf numFmtId="0" fontId="6" fillId="27" borderId="23" xfId="0" applyFont="1" applyFill="1" applyBorder="1" applyAlignment="1">
      <alignment horizontal="center"/>
    </xf>
    <xf numFmtId="0" fontId="6" fillId="27" borderId="24" xfId="0" applyFont="1" applyFill="1" applyBorder="1" applyAlignment="1">
      <alignment horizontal="center"/>
    </xf>
    <xf numFmtId="0" fontId="6" fillId="26" borderId="25" xfId="0" applyFont="1" applyFill="1" applyBorder="1" applyAlignment="1">
      <alignment horizontal="center"/>
    </xf>
    <xf numFmtId="0" fontId="6" fillId="26" borderId="26" xfId="0" applyFont="1" applyFill="1" applyBorder="1" applyAlignment="1">
      <alignment horizontal="center"/>
    </xf>
    <xf numFmtId="0" fontId="6" fillId="27" borderId="25" xfId="0" applyFont="1" applyFill="1" applyBorder="1" applyAlignment="1">
      <alignment horizontal="center"/>
    </xf>
    <xf numFmtId="0" fontId="6" fillId="27" borderId="26" xfId="0" applyFont="1" applyFill="1" applyBorder="1" applyAlignment="1">
      <alignment horizontal="center"/>
    </xf>
    <xf numFmtId="0" fontId="2" fillId="0" borderId="27" xfId="0" applyFont="1" applyBorder="1" applyAlignment="1">
      <alignment horizontal="center"/>
    </xf>
    <xf numFmtId="0" fontId="2" fillId="17" borderId="28" xfId="0" applyFont="1" applyFill="1" applyBorder="1" applyAlignment="1">
      <alignment horizontal="center"/>
    </xf>
    <xf numFmtId="0" fontId="2" fillId="17" borderId="21" xfId="0" applyFont="1" applyFill="1" applyBorder="1" applyAlignment="1">
      <alignment horizontal="center"/>
    </xf>
    <xf numFmtId="0" fontId="2" fillId="17" borderId="23" xfId="0" applyFont="1" applyFill="1" applyBorder="1" applyAlignment="1">
      <alignment horizontal="center"/>
    </xf>
    <xf numFmtId="0" fontId="7" fillId="28" borderId="0" xfId="0" applyFont="1" applyFill="1" applyBorder="1" applyAlignment="1">
      <alignment horizontal="center" vertical="center"/>
    </xf>
    <xf numFmtId="0" fontId="6" fillId="27" borderId="28" xfId="0" applyFont="1" applyFill="1" applyBorder="1" applyAlignment="1">
      <alignment horizontal="center"/>
    </xf>
    <xf numFmtId="0" fontId="6" fillId="27" borderId="29" xfId="0" applyFont="1" applyFill="1" applyBorder="1" applyAlignment="1">
      <alignment horizontal="center"/>
    </xf>
    <xf numFmtId="0" fontId="6" fillId="26" borderId="28" xfId="0" applyFont="1" applyFill="1" applyBorder="1" applyAlignment="1">
      <alignment horizontal="center"/>
    </xf>
    <xf numFmtId="0" fontId="6" fillId="26" borderId="29" xfId="0" applyFont="1" applyFill="1" applyBorder="1" applyAlignment="1">
      <alignment horizontal="center"/>
    </xf>
    <xf numFmtId="0" fontId="2" fillId="17" borderId="30" xfId="0" applyFont="1" applyFill="1" applyBorder="1" applyAlignment="1" applyProtection="1">
      <alignment horizontal="center"/>
      <protection locked="0"/>
    </xf>
    <xf numFmtId="49" fontId="2" fillId="17" borderId="30" xfId="0" applyNumberFormat="1" applyFont="1" applyFill="1" applyBorder="1" applyAlignment="1" applyProtection="1">
      <alignment horizontal="center"/>
      <protection locked="0"/>
    </xf>
    <xf numFmtId="2" fontId="2" fillId="17" borderId="30" xfId="0" applyNumberFormat="1" applyFont="1" applyFill="1" applyBorder="1" applyAlignment="1" applyProtection="1">
      <alignment horizontal="center"/>
      <protection locked="0"/>
    </xf>
    <xf numFmtId="2" fontId="2" fillId="17" borderId="29" xfId="0" applyNumberFormat="1" applyFont="1" applyFill="1" applyBorder="1" applyAlignment="1" applyProtection="1">
      <alignment horizontal="center"/>
      <protection locked="0"/>
    </xf>
    <xf numFmtId="0" fontId="2" fillId="17" borderId="10" xfId="0" applyFont="1" applyFill="1" applyBorder="1" applyAlignment="1" applyProtection="1">
      <alignment horizontal="center"/>
      <protection locked="0"/>
    </xf>
    <xf numFmtId="49" fontId="2" fillId="17" borderId="10" xfId="0" applyNumberFormat="1" applyFont="1" applyFill="1" applyBorder="1" applyAlignment="1" applyProtection="1">
      <alignment horizontal="center"/>
      <protection locked="0"/>
    </xf>
    <xf numFmtId="2" fontId="2" fillId="17" borderId="10" xfId="0" applyNumberFormat="1" applyFont="1" applyFill="1" applyBorder="1" applyAlignment="1" applyProtection="1">
      <alignment horizontal="center"/>
      <protection locked="0"/>
    </xf>
    <xf numFmtId="2" fontId="2" fillId="17" borderId="22" xfId="0" applyNumberFormat="1" applyFont="1" applyFill="1" applyBorder="1" applyAlignment="1" applyProtection="1">
      <alignment horizontal="center"/>
      <protection locked="0"/>
    </xf>
    <xf numFmtId="0" fontId="2" fillId="17" borderId="31" xfId="0" applyFont="1" applyFill="1" applyBorder="1" applyAlignment="1" applyProtection="1">
      <alignment horizontal="center"/>
      <protection locked="0"/>
    </xf>
    <xf numFmtId="49" fontId="2" fillId="17" borderId="31" xfId="0" applyNumberFormat="1" applyFont="1" applyFill="1" applyBorder="1" applyAlignment="1" applyProtection="1">
      <alignment horizontal="center"/>
      <protection locked="0"/>
    </xf>
    <xf numFmtId="2" fontId="2" fillId="17" borderId="31" xfId="0" applyNumberFormat="1" applyFont="1" applyFill="1" applyBorder="1" applyAlignment="1" applyProtection="1">
      <alignment horizontal="center"/>
      <protection locked="0"/>
    </xf>
    <xf numFmtId="2" fontId="2" fillId="17" borderId="24" xfId="0" applyNumberFormat="1" applyFont="1" applyFill="1" applyBorder="1" applyAlignment="1" applyProtection="1">
      <alignment horizontal="center"/>
      <protection locked="0"/>
    </xf>
    <xf numFmtId="0" fontId="13" fillId="29" borderId="32" xfId="0" applyFont="1" applyFill="1" applyBorder="1" applyAlignment="1">
      <alignment horizontal="center"/>
    </xf>
    <xf numFmtId="0" fontId="13" fillId="29" borderId="33" xfId="0" applyFont="1" applyFill="1" applyBorder="1" applyAlignment="1">
      <alignment horizontal="center"/>
    </xf>
    <xf numFmtId="0" fontId="13" fillId="29" borderId="34" xfId="0" applyFont="1" applyFill="1" applyBorder="1" applyAlignment="1">
      <alignment horizontal="center"/>
    </xf>
    <xf numFmtId="0" fontId="6" fillId="0" borderId="0" xfId="0" applyFont="1" applyAlignment="1">
      <alignment horizontal="center"/>
    </xf>
    <xf numFmtId="164" fontId="40" fillId="30" borderId="33" xfId="0" applyNumberFormat="1" applyFont="1" applyFill="1" applyBorder="1" applyAlignment="1">
      <alignment horizontal="center" vertical="center"/>
    </xf>
    <xf numFmtId="164" fontId="40" fillId="31" borderId="34" xfId="0" applyNumberFormat="1" applyFont="1" applyFill="1" applyBorder="1" applyAlignment="1">
      <alignment horizontal="center" vertical="center"/>
    </xf>
    <xf numFmtId="0" fontId="5" fillId="0" borderId="0" xfId="0" applyFont="1" applyFill="1" applyBorder="1" applyAlignment="1">
      <alignment horizontal="center"/>
    </xf>
    <xf numFmtId="164" fontId="39" fillId="32" borderId="34" xfId="0" applyNumberFormat="1" applyFont="1" applyFill="1" applyBorder="1" applyAlignment="1" applyProtection="1">
      <alignment horizontal="center" vertical="center"/>
      <protection locked="0"/>
    </xf>
    <xf numFmtId="0" fontId="2" fillId="33" borderId="29" xfId="0" applyFont="1" applyFill="1" applyBorder="1" applyAlignment="1">
      <alignment horizontal="center" vertical="center"/>
    </xf>
    <xf numFmtId="0" fontId="2" fillId="33" borderId="22" xfId="0" applyFont="1" applyFill="1" applyBorder="1" applyAlignment="1">
      <alignment horizontal="center" vertical="center"/>
    </xf>
    <xf numFmtId="164" fontId="7" fillId="34" borderId="30" xfId="0" applyNumberFormat="1" applyFont="1" applyFill="1" applyBorder="1" applyAlignment="1">
      <alignment horizontal="center" vertical="center"/>
    </xf>
    <xf numFmtId="164" fontId="0" fillId="35" borderId="29" xfId="0" applyNumberFormat="1" applyFont="1" applyFill="1" applyBorder="1" applyAlignment="1">
      <alignment horizontal="center" vertical="center"/>
    </xf>
    <xf numFmtId="164" fontId="7" fillId="34" borderId="10" xfId="0" applyNumberFormat="1" applyFont="1" applyFill="1" applyBorder="1" applyAlignment="1">
      <alignment horizontal="center" vertical="center"/>
    </xf>
    <xf numFmtId="164" fontId="0" fillId="35" borderId="22" xfId="0" applyNumberFormat="1" applyFont="1" applyFill="1" applyBorder="1" applyAlignment="1">
      <alignment horizontal="center" vertical="center"/>
    </xf>
    <xf numFmtId="164" fontId="2" fillId="34" borderId="31" xfId="0" applyNumberFormat="1" applyFont="1" applyFill="1" applyBorder="1" applyAlignment="1">
      <alignment horizontal="center" vertical="center"/>
    </xf>
    <xf numFmtId="164" fontId="0" fillId="35" borderId="24" xfId="0" applyNumberFormat="1" applyFont="1" applyFill="1" applyBorder="1" applyAlignment="1">
      <alignment horizontal="center" vertical="center"/>
    </xf>
    <xf numFmtId="0" fontId="2" fillId="33" borderId="35" xfId="0" applyFont="1" applyFill="1" applyBorder="1" applyAlignment="1">
      <alignment horizontal="center" vertical="center"/>
    </xf>
    <xf numFmtId="0" fontId="7" fillId="30" borderId="36" xfId="0" applyFont="1" applyFill="1" applyBorder="1" applyAlignment="1">
      <alignment horizontal="center" vertical="center"/>
    </xf>
    <xf numFmtId="0" fontId="2" fillId="0" borderId="0" xfId="0" applyFont="1" applyFill="1" applyAlignment="1">
      <alignment horizontal="center"/>
    </xf>
    <xf numFmtId="0" fontId="6" fillId="0" borderId="0" xfId="0" applyFont="1" applyFill="1" applyAlignment="1">
      <alignment horizontal="center"/>
    </xf>
    <xf numFmtId="0" fontId="2" fillId="0" borderId="0" xfId="0" applyFont="1" applyFill="1" applyBorder="1" applyAlignment="1">
      <alignment horizontal="center"/>
    </xf>
    <xf numFmtId="0" fontId="2" fillId="0" borderId="37" xfId="0" applyFont="1" applyFill="1" applyBorder="1" applyAlignment="1">
      <alignment horizontal="right" vertical="center"/>
    </xf>
    <xf numFmtId="164" fontId="2" fillId="0" borderId="37" xfId="0" applyNumberFormat="1" applyFont="1" applyFill="1" applyBorder="1" applyAlignment="1">
      <alignment horizontal="center" vertical="center"/>
    </xf>
    <xf numFmtId="164" fontId="0" fillId="0" borderId="37" xfId="0" applyNumberFormat="1" applyFont="1" applyFill="1" applyBorder="1" applyAlignment="1">
      <alignment horizontal="center" vertical="center"/>
    </xf>
    <xf numFmtId="0" fontId="6" fillId="0" borderId="37" xfId="0" applyFont="1" applyFill="1" applyBorder="1" applyAlignment="1">
      <alignment horizontal="center"/>
    </xf>
    <xf numFmtId="0" fontId="6" fillId="0" borderId="38" xfId="0" applyFont="1" applyFill="1" applyBorder="1" applyAlignment="1">
      <alignment horizontal="center"/>
    </xf>
    <xf numFmtId="0" fontId="6" fillId="0" borderId="37" xfId="0" applyFont="1" applyFill="1" applyBorder="1" applyAlignment="1">
      <alignment horizontal="center"/>
    </xf>
    <xf numFmtId="0" fontId="6" fillId="0" borderId="38" xfId="0" applyFont="1" applyFill="1" applyBorder="1" applyAlignment="1">
      <alignment horizontal="center"/>
    </xf>
    <xf numFmtId="0" fontId="2" fillId="0" borderId="0" xfId="0" applyFont="1" applyBorder="1" applyAlignment="1">
      <alignment horizontal="center"/>
    </xf>
    <xf numFmtId="0" fontId="3" fillId="16" borderId="28" xfId="0" applyFont="1" applyFill="1" applyBorder="1" applyAlignment="1">
      <alignment horizontal="center"/>
    </xf>
    <xf numFmtId="0" fontId="3" fillId="16" borderId="29" xfId="0" applyFont="1" applyFill="1" applyBorder="1" applyAlignment="1">
      <alignment horizontal="center"/>
    </xf>
    <xf numFmtId="0" fontId="2" fillId="36" borderId="21" xfId="0" applyFont="1" applyFill="1" applyBorder="1" applyAlignment="1">
      <alignment horizontal="center"/>
    </xf>
    <xf numFmtId="0" fontId="2" fillId="36" borderId="22" xfId="0" applyFont="1" applyFill="1" applyBorder="1" applyAlignment="1" applyProtection="1">
      <alignment horizontal="center"/>
      <protection locked="0"/>
    </xf>
    <xf numFmtId="0" fontId="2" fillId="36" borderId="23" xfId="0" applyFont="1" applyFill="1" applyBorder="1" applyAlignment="1">
      <alignment horizontal="center"/>
    </xf>
    <xf numFmtId="0" fontId="2" fillId="36" borderId="24" xfId="0" applyFont="1" applyFill="1" applyBorder="1" applyAlignment="1" applyProtection="1">
      <alignment horizontal="center"/>
      <protection locked="0"/>
    </xf>
    <xf numFmtId="164" fontId="41" fillId="37" borderId="32" xfId="0" applyNumberFormat="1" applyFont="1" applyFill="1" applyBorder="1" applyAlignment="1">
      <alignment horizontal="center" vertical="center"/>
    </xf>
    <xf numFmtId="164" fontId="41" fillId="37" borderId="34" xfId="0" applyNumberFormat="1" applyFont="1" applyFill="1" applyBorder="1" applyAlignment="1">
      <alignment horizontal="center" vertical="center"/>
    </xf>
    <xf numFmtId="0" fontId="5" fillId="26" borderId="39" xfId="0" applyFont="1" applyFill="1" applyBorder="1" applyAlignment="1">
      <alignment horizontal="center"/>
    </xf>
    <xf numFmtId="164" fontId="3" fillId="26" borderId="40" xfId="0" applyNumberFormat="1" applyFont="1" applyFill="1" applyBorder="1" applyAlignment="1">
      <alignment horizontal="center"/>
    </xf>
    <xf numFmtId="0" fontId="44" fillId="0" borderId="0" xfId="36" applyFont="1" applyAlignment="1">
      <alignment horizontal="left"/>
    </xf>
    <xf numFmtId="0" fontId="43" fillId="0" borderId="0" xfId="36" applyFont="1" applyAlignment="1">
      <alignment horizontal="left"/>
    </xf>
    <xf numFmtId="164" fontId="3" fillId="26" borderId="41" xfId="0" applyNumberFormat="1" applyFont="1" applyFill="1" applyBorder="1" applyAlignment="1">
      <alignment horizontal="center"/>
    </xf>
    <xf numFmtId="164" fontId="3" fillId="26" borderId="42" xfId="0" applyNumberFormat="1" applyFont="1" applyFill="1" applyBorder="1" applyAlignment="1">
      <alignment horizontal="center"/>
    </xf>
    <xf numFmtId="0" fontId="2" fillId="38" borderId="43" xfId="0" applyFont="1" applyFill="1" applyBorder="1" applyAlignment="1">
      <alignment horizontal="right" vertical="center"/>
    </xf>
    <xf numFmtId="0" fontId="2" fillId="38" borderId="44" xfId="0" applyFont="1" applyFill="1" applyBorder="1" applyAlignment="1">
      <alignment horizontal="right" vertical="center"/>
    </xf>
    <xf numFmtId="0" fontId="2" fillId="38" borderId="45" xfId="0" applyFont="1" applyFill="1" applyBorder="1" applyAlignment="1">
      <alignment horizontal="right" vertical="center"/>
    </xf>
    <xf numFmtId="0" fontId="2" fillId="38" borderId="46" xfId="0" applyFont="1" applyFill="1" applyBorder="1" applyAlignment="1">
      <alignment horizontal="right" vertical="center"/>
    </xf>
    <xf numFmtId="0" fontId="2" fillId="38" borderId="47" xfId="0" applyFont="1" applyFill="1" applyBorder="1" applyAlignment="1">
      <alignment horizontal="right" vertical="center"/>
    </xf>
    <xf numFmtId="0" fontId="2" fillId="38" borderId="48" xfId="0" applyFont="1" applyFill="1" applyBorder="1" applyAlignment="1">
      <alignment horizontal="right" vertical="center"/>
    </xf>
    <xf numFmtId="0" fontId="38" fillId="39" borderId="49" xfId="0" applyFont="1" applyFill="1" applyBorder="1" applyAlignment="1" applyProtection="1">
      <alignment horizontal="center" vertical="center"/>
      <protection locked="0"/>
    </xf>
    <xf numFmtId="0" fontId="38" fillId="39" borderId="37" xfId="0" applyFont="1" applyFill="1" applyBorder="1" applyAlignment="1" applyProtection="1">
      <alignment horizontal="center" vertical="center"/>
      <protection locked="0"/>
    </xf>
    <xf numFmtId="0" fontId="38" fillId="39" borderId="36" xfId="0" applyFont="1" applyFill="1" applyBorder="1" applyAlignment="1" applyProtection="1">
      <alignment horizontal="center" vertical="center"/>
      <protection locked="0"/>
    </xf>
    <xf numFmtId="0" fontId="13" fillId="40" borderId="33" xfId="0" applyFont="1" applyFill="1" applyBorder="1" applyAlignment="1">
      <alignment horizontal="center"/>
    </xf>
    <xf numFmtId="0" fontId="2" fillId="38" borderId="50" xfId="0" applyFont="1" applyFill="1" applyBorder="1" applyAlignment="1">
      <alignment horizontal="right" vertical="center"/>
    </xf>
    <xf numFmtId="0" fontId="2" fillId="38" borderId="51" xfId="0" applyFont="1" applyFill="1" applyBorder="1" applyAlignment="1">
      <alignment horizontal="right" vertical="center"/>
    </xf>
    <xf numFmtId="0" fontId="2" fillId="38" borderId="52" xfId="0" applyFont="1" applyFill="1" applyBorder="1" applyAlignment="1">
      <alignment horizontal="right" vertical="center"/>
    </xf>
    <xf numFmtId="0" fontId="5" fillId="26" borderId="53" xfId="0" applyFont="1" applyFill="1" applyBorder="1" applyAlignment="1">
      <alignment horizontal="center"/>
    </xf>
    <xf numFmtId="0" fontId="5" fillId="26" borderId="54" xfId="0" applyFont="1" applyFill="1" applyBorder="1" applyAlignment="1">
      <alignment horizontal="center"/>
    </xf>
    <xf numFmtId="0" fontId="13" fillId="40" borderId="32" xfId="0" applyFont="1" applyFill="1" applyBorder="1" applyAlignment="1">
      <alignment horizontal="center"/>
    </xf>
    <xf numFmtId="0" fontId="13" fillId="40" borderId="34" xfId="0" applyFont="1" applyFill="1" applyBorder="1" applyAlignment="1">
      <alignment horizontal="center"/>
    </xf>
    <xf numFmtId="0" fontId="7" fillId="41" borderId="49" xfId="0" applyFont="1" applyFill="1" applyBorder="1" applyAlignment="1">
      <alignment horizontal="right" vertical="center"/>
    </xf>
    <xf numFmtId="0" fontId="7" fillId="41" borderId="37" xfId="0" applyFont="1" applyFill="1" applyBorder="1" applyAlignment="1">
      <alignment horizontal="right" vertical="center"/>
    </xf>
    <xf numFmtId="0" fontId="7" fillId="41" borderId="55" xfId="0" applyFont="1" applyFill="1" applyBorder="1" applyAlignment="1">
      <alignment horizontal="right" vertical="center"/>
    </xf>
    <xf numFmtId="164" fontId="41" fillId="37" borderId="55" xfId="0" applyNumberFormat="1" applyFont="1" applyFill="1" applyBorder="1" applyAlignment="1">
      <alignment horizontal="center" vertical="center"/>
    </xf>
    <xf numFmtId="164" fontId="41" fillId="37" borderId="56" xfId="0" applyNumberFormat="1" applyFont="1" applyFill="1" applyBorder="1" applyAlignment="1">
      <alignment horizontal="center" vertical="center"/>
    </xf>
    <xf numFmtId="0" fontId="5" fillId="26" borderId="10" xfId="0" applyFont="1" applyFill="1" applyBorder="1" applyAlignment="1">
      <alignment horizontal="center"/>
    </xf>
    <xf numFmtId="0" fontId="13" fillId="40" borderId="55" xfId="0" applyFont="1" applyFill="1" applyBorder="1" applyAlignment="1">
      <alignment horizontal="center"/>
    </xf>
    <xf numFmtId="0" fontId="2" fillId="38" borderId="49" xfId="0" applyFont="1" applyFill="1" applyBorder="1" applyAlignment="1">
      <alignment horizontal="right" vertical="center"/>
    </xf>
    <xf numFmtId="0" fontId="2" fillId="38" borderId="37" xfId="0" applyFont="1" applyFill="1" applyBorder="1" applyAlignment="1">
      <alignment horizontal="right" vertical="center"/>
    </xf>
    <xf numFmtId="0" fontId="2" fillId="38" borderId="55" xfId="0" applyFont="1" applyFill="1" applyBorder="1" applyAlignment="1">
      <alignment horizontal="right" vertical="center"/>
    </xf>
    <xf numFmtId="0" fontId="2" fillId="41" borderId="32" xfId="0" applyFont="1" applyFill="1" applyBorder="1" applyAlignment="1">
      <alignment horizontal="right" vertical="center"/>
    </xf>
    <xf numFmtId="0" fontId="2" fillId="41" borderId="33" xfId="0" applyFont="1" applyFill="1" applyBorder="1" applyAlignment="1">
      <alignment horizontal="right" vertical="center"/>
    </xf>
    <xf numFmtId="0" fontId="7" fillId="41" borderId="21" xfId="0" applyFont="1" applyFill="1" applyBorder="1" applyAlignment="1">
      <alignment horizontal="right" vertical="center"/>
    </xf>
    <xf numFmtId="0" fontId="7" fillId="41" borderId="10" xfId="0" applyFont="1" applyFill="1" applyBorder="1" applyAlignment="1">
      <alignment horizontal="right" vertical="center"/>
    </xf>
    <xf numFmtId="0" fontId="7" fillId="41" borderId="28" xfId="0" applyFont="1" applyFill="1" applyBorder="1" applyAlignment="1">
      <alignment horizontal="right" vertical="center"/>
    </xf>
    <xf numFmtId="0" fontId="7" fillId="41" borderId="30" xfId="0" applyFont="1" applyFill="1" applyBorder="1" applyAlignment="1">
      <alignment horizontal="right" vertical="center"/>
    </xf>
    <xf numFmtId="0" fontId="2" fillId="41" borderId="23" xfId="0" applyFont="1" applyFill="1" applyBorder="1" applyAlignment="1">
      <alignment horizontal="right" vertical="center"/>
    </xf>
    <xf numFmtId="0" fontId="2" fillId="41" borderId="31" xfId="0" applyFont="1" applyFill="1" applyBorder="1" applyAlignment="1">
      <alignment horizontal="right" vertical="center"/>
    </xf>
    <xf numFmtId="164" fontId="7" fillId="32" borderId="57" xfId="0" applyNumberFormat="1" applyFont="1" applyFill="1" applyBorder="1" applyAlignment="1">
      <alignment horizontal="center" vertical="center"/>
    </xf>
    <xf numFmtId="164" fontId="7" fillId="32" borderId="58" xfId="0" applyNumberFormat="1" applyFont="1" applyFill="1" applyBorder="1" applyAlignment="1">
      <alignment horizontal="center" vertical="center"/>
    </xf>
    <xf numFmtId="0" fontId="7" fillId="41" borderId="32" xfId="0" applyFont="1" applyFill="1" applyBorder="1" applyAlignment="1">
      <alignment horizontal="right" vertical="center"/>
    </xf>
    <xf numFmtId="0" fontId="7" fillId="41" borderId="33" xfId="0" applyFont="1" applyFill="1" applyBorder="1" applyAlignment="1">
      <alignment horizontal="right" vertical="center"/>
    </xf>
    <xf numFmtId="165" fontId="12" fillId="0" borderId="59" xfId="0" applyNumberFormat="1" applyFont="1" applyBorder="1" applyAlignment="1">
      <alignment horizontal="center"/>
    </xf>
    <xf numFmtId="165" fontId="12" fillId="0" borderId="45" xfId="0" applyNumberFormat="1" applyFont="1" applyBorder="1" applyAlignment="1">
      <alignment horizontal="center"/>
    </xf>
    <xf numFmtId="0" fontId="12" fillId="0" borderId="60" xfId="0" applyFont="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59">
    <dxf>
      <fill>
        <patternFill>
          <bgColor theme="4" tint="0.7999799847602844"/>
        </patternFill>
      </fill>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fill>
        <patternFill patternType="solid">
          <fgColor indexed="65"/>
          <bgColor rgb="FF66FFCC"/>
        </patternFill>
      </fill>
    </dxf>
    <dxf>
      <fill>
        <patternFill patternType="none">
          <bgColor indexed="65"/>
        </patternFill>
      </fill>
      <border>
        <left/>
        <right/>
        <top/>
        <bottom/>
      </border>
    </dxf>
    <dxf>
      <fill>
        <patternFill patternType="none">
          <bgColor indexed="65"/>
        </patternFill>
      </fill>
      <border>
        <left/>
        <right/>
        <top/>
        <bottom/>
      </border>
    </dxf>
    <dxf>
      <fill>
        <patternFill>
          <bgColor rgb="FF059F61"/>
        </patternFill>
      </fill>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solid">
          <fgColor indexed="65"/>
          <bgColor rgb="FF66FFCC"/>
        </patternFill>
      </fill>
    </dxf>
    <dxf>
      <fill>
        <patternFill>
          <bgColor rgb="FF059F61"/>
        </patternFill>
      </fill>
    </dxf>
    <dxf>
      <fill>
        <patternFill>
          <bgColor rgb="FF00B050"/>
        </patternFill>
      </fill>
    </dxf>
    <dxf>
      <fill>
        <patternFill>
          <bgColor rgb="FF059F61"/>
        </patternFill>
      </fill>
    </dxf>
    <dxf>
      <fill>
        <patternFill>
          <bgColor rgb="FF008000"/>
        </patternFill>
      </fill>
      <border/>
    </dxf>
    <dxf>
      <fill>
        <patternFill patternType="solid">
          <bgColor rgb="FF008000"/>
        </patternFill>
      </fill>
      <border>
        <left>
          <color rgb="FF000000"/>
        </left>
        <right>
          <color rgb="FF000000"/>
        </right>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3CC66"/>
      <rgbColor rgb="002300DC"/>
      <rgbColor rgb="00FFFF00"/>
      <rgbColor rgb="00FF00FF"/>
      <rgbColor rgb="0000FFFF"/>
      <rgbColor rgb="00800000"/>
      <rgbColor rgb="00008000"/>
      <rgbColor rgb="00000080"/>
      <rgbColor rgb="00808000"/>
      <rgbColor rgb="00B80047"/>
      <rgbColor rgb="00198A8A"/>
      <rgbColor rgb="00C0C0C0"/>
      <rgbColor rgb="00808080"/>
      <rgbColor rgb="009999FF"/>
      <rgbColor rgb="0099284C"/>
      <rgbColor rgb="00FFFF66"/>
      <rgbColor rgb="00CCFFFF"/>
      <rgbColor rgb="00660066"/>
      <rgbColor rgb="00FF8080"/>
      <rgbColor rgb="000066CC"/>
      <rgbColor rgb="00CCCCFF"/>
      <rgbColor rgb="00280099"/>
      <rgbColor rgb="00FF00FF"/>
      <rgbColor rgb="00E6FF00"/>
      <rgbColor rgb="0000FFFF"/>
      <rgbColor rgb="00800080"/>
      <rgbColor rgb="00800000"/>
      <rgbColor rgb="00006B6B"/>
      <rgbColor rgb="000000FF"/>
      <rgbColor rgb="0047B8B8"/>
      <rgbColor rgb="00CCFFFF"/>
      <rgbColor rgb="00CCFFCC"/>
      <rgbColor rgb="00FFFF99"/>
      <rgbColor rgb="0099CCFF"/>
      <rgbColor rgb="00FF99CC"/>
      <rgbColor rgb="00CC99FF"/>
      <rgbColor rgb="00FFCC99"/>
      <rgbColor rgb="003366FF"/>
      <rgbColor rgb="0023B8DC"/>
      <rgbColor rgb="0099CC00"/>
      <rgbColor rgb="00E6E64C"/>
      <rgbColor rgb="00FF9900"/>
      <rgbColor rgb="00EB613D"/>
      <rgbColor rgb="00666699"/>
      <rgbColor rgb="00969696"/>
      <rgbColor rgb="00003366"/>
      <rgbColor rgb="0033A3A3"/>
      <rgbColor rgb="00003300"/>
      <rgbColor rgb="00355E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scommesselegali2.wordpress.com/"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showGridLines="0" zoomScalePageLayoutView="0" workbookViewId="0" topLeftCell="A1">
      <selection activeCell="F19" sqref="F19"/>
    </sheetView>
  </sheetViews>
  <sheetFormatPr defaultColWidth="11.57421875" defaultRowHeight="12.75"/>
  <cols>
    <col min="1" max="1" width="3.57421875" style="1" customWidth="1"/>
    <col min="2" max="2" width="14.7109375" style="1" customWidth="1"/>
    <col min="3" max="3" width="8.57421875" style="1" customWidth="1"/>
    <col min="4" max="4" width="9.421875" style="1" customWidth="1"/>
    <col min="5" max="5" width="8.140625" style="1" customWidth="1"/>
    <col min="6" max="6" width="9.421875" style="1" customWidth="1"/>
    <col min="7" max="7" width="34.8515625" style="1" customWidth="1"/>
    <col min="8" max="8" width="5.00390625" style="1" customWidth="1"/>
    <col min="9" max="16384" width="11.57421875" style="1" customWidth="1"/>
  </cols>
  <sheetData>
    <row r="1" spans="1:8" ht="12.75">
      <c r="A1" s="2" t="s">
        <v>0</v>
      </c>
      <c r="B1" s="9" t="s">
        <v>1</v>
      </c>
      <c r="C1" s="9" t="s">
        <v>2</v>
      </c>
      <c r="D1" s="9" t="s">
        <v>3</v>
      </c>
      <c r="E1" s="9" t="s">
        <v>4</v>
      </c>
      <c r="F1" s="9" t="s">
        <v>48</v>
      </c>
      <c r="G1" s="9" t="s">
        <v>5</v>
      </c>
      <c r="H1" s="9"/>
    </row>
    <row r="2" spans="1:8" ht="12.75">
      <c r="A2" s="28">
        <v>1</v>
      </c>
      <c r="B2" s="28" t="str">
        <f aca="true" t="shared" si="0" ref="B2:B15">CONCATENATE(C2,"/",D2," sviluppo ",E2)</f>
        <v>4/5 sviluppo 3</v>
      </c>
      <c r="C2" s="28">
        <v>4</v>
      </c>
      <c r="D2" s="28">
        <v>5</v>
      </c>
      <c r="E2" s="28">
        <v>3</v>
      </c>
      <c r="F2" s="28">
        <v>3</v>
      </c>
      <c r="G2" s="28" t="str">
        <f aca="true" t="shared" si="1" ref="G2:G41">CONCATENATE(C2,"/",D2," sviluppo in ",E2," eventi = ",F2," colonne")</f>
        <v>4/5 sviluppo in 3 eventi = 3 colonne</v>
      </c>
      <c r="H2" s="28">
        <f>A2</f>
        <v>1</v>
      </c>
    </row>
    <row r="3" spans="1:8" ht="12.75">
      <c r="A3" s="28">
        <v>2</v>
      </c>
      <c r="B3" s="28" t="str">
        <f t="shared" si="0"/>
        <v>4/6 sviluppo 3</v>
      </c>
      <c r="C3" s="28">
        <v>4</v>
      </c>
      <c r="D3" s="28">
        <v>6</v>
      </c>
      <c r="E3" s="28">
        <v>3</v>
      </c>
      <c r="F3" s="28">
        <v>6</v>
      </c>
      <c r="G3" s="28" t="str">
        <f t="shared" si="1"/>
        <v>4/6 sviluppo in 3 eventi = 6 colonne</v>
      </c>
      <c r="H3" s="28">
        <f aca="true" t="shared" si="2" ref="H3:H41">A3</f>
        <v>2</v>
      </c>
    </row>
    <row r="4" spans="1:8" ht="12.75">
      <c r="A4" s="28">
        <v>3</v>
      </c>
      <c r="B4" s="28" t="str">
        <f t="shared" si="0"/>
        <v>5/6 sviluppo 4</v>
      </c>
      <c r="C4" s="28">
        <v>5</v>
      </c>
      <c r="D4" s="28">
        <v>6</v>
      </c>
      <c r="E4" s="28">
        <v>4</v>
      </c>
      <c r="F4" s="28">
        <v>3</v>
      </c>
      <c r="G4" s="28" t="str">
        <f t="shared" si="1"/>
        <v>5/6 sviluppo in 4 eventi = 3 colonne</v>
      </c>
      <c r="H4" s="28">
        <f t="shared" si="2"/>
        <v>3</v>
      </c>
    </row>
    <row r="5" spans="1:8" ht="12.75">
      <c r="A5" s="28">
        <v>4</v>
      </c>
      <c r="B5" s="28" t="str">
        <f t="shared" si="0"/>
        <v>4/7 sviluppo 3</v>
      </c>
      <c r="C5" s="28">
        <v>4</v>
      </c>
      <c r="D5" s="28">
        <v>7</v>
      </c>
      <c r="E5" s="28">
        <v>3</v>
      </c>
      <c r="F5" s="28">
        <v>12</v>
      </c>
      <c r="G5" s="28" t="str">
        <f t="shared" si="1"/>
        <v>4/7 sviluppo in 3 eventi = 12 colonne</v>
      </c>
      <c r="H5" s="28">
        <f t="shared" si="2"/>
        <v>4</v>
      </c>
    </row>
    <row r="6" spans="1:8" ht="12.75">
      <c r="A6" s="28">
        <v>5</v>
      </c>
      <c r="B6" s="28" t="str">
        <f t="shared" si="0"/>
        <v>5/7 sviluppo 3</v>
      </c>
      <c r="C6" s="28">
        <v>5</v>
      </c>
      <c r="D6" s="28">
        <v>7</v>
      </c>
      <c r="E6" s="28">
        <v>3</v>
      </c>
      <c r="F6" s="28">
        <v>5</v>
      </c>
      <c r="G6" s="28" t="str">
        <f t="shared" si="1"/>
        <v>5/7 sviluppo in 3 eventi = 5 colonne</v>
      </c>
      <c r="H6" s="28">
        <f t="shared" si="2"/>
        <v>5</v>
      </c>
    </row>
    <row r="7" spans="1:8" ht="12.75">
      <c r="A7" s="28">
        <v>6</v>
      </c>
      <c r="B7" s="28" t="str">
        <f t="shared" si="0"/>
        <v>5/7 sviluppo 4</v>
      </c>
      <c r="C7" s="28">
        <v>5</v>
      </c>
      <c r="D7" s="28">
        <v>7</v>
      </c>
      <c r="E7" s="28">
        <v>4</v>
      </c>
      <c r="F7" s="28">
        <v>7</v>
      </c>
      <c r="G7" s="28" t="str">
        <f t="shared" si="1"/>
        <v>5/7 sviluppo in 4 eventi = 7 colonne</v>
      </c>
      <c r="H7" s="28">
        <f t="shared" si="2"/>
        <v>6</v>
      </c>
    </row>
    <row r="8" spans="1:8" ht="12.75">
      <c r="A8" s="28">
        <v>7</v>
      </c>
      <c r="B8" s="28" t="str">
        <f t="shared" si="0"/>
        <v>6/7 sviluppo 4</v>
      </c>
      <c r="C8" s="28">
        <v>6</v>
      </c>
      <c r="D8" s="28">
        <v>7</v>
      </c>
      <c r="E8" s="28">
        <v>4</v>
      </c>
      <c r="F8" s="28">
        <v>3</v>
      </c>
      <c r="G8" s="28" t="str">
        <f t="shared" si="1"/>
        <v>6/7 sviluppo in 4 eventi = 3 colonne</v>
      </c>
      <c r="H8" s="28">
        <f t="shared" si="2"/>
        <v>7</v>
      </c>
    </row>
    <row r="9" spans="1:8" ht="12.75">
      <c r="A9" s="28">
        <v>8</v>
      </c>
      <c r="B9" s="28" t="str">
        <f t="shared" si="0"/>
        <v>6/7 sviluppo 5</v>
      </c>
      <c r="C9" s="28">
        <v>6</v>
      </c>
      <c r="D9" s="28">
        <v>7</v>
      </c>
      <c r="E9" s="28">
        <v>5</v>
      </c>
      <c r="F9" s="28">
        <v>4</v>
      </c>
      <c r="G9" s="28" t="str">
        <f t="shared" si="1"/>
        <v>6/7 sviluppo in 5 eventi = 4 colonne</v>
      </c>
      <c r="H9" s="28">
        <f t="shared" si="2"/>
        <v>8</v>
      </c>
    </row>
    <row r="10" spans="1:8" ht="12.75">
      <c r="A10" s="28">
        <v>9</v>
      </c>
      <c r="B10" s="28" t="str">
        <f t="shared" si="0"/>
        <v>4/8 sviluppo 3</v>
      </c>
      <c r="C10" s="28">
        <v>4</v>
      </c>
      <c r="D10" s="28">
        <v>8</v>
      </c>
      <c r="E10" s="28">
        <v>3</v>
      </c>
      <c r="F10" s="28">
        <v>21</v>
      </c>
      <c r="G10" s="28" t="str">
        <f t="shared" si="1"/>
        <v>4/8 sviluppo in 3 eventi = 21 colonne</v>
      </c>
      <c r="H10" s="28">
        <f t="shared" si="2"/>
        <v>9</v>
      </c>
    </row>
    <row r="11" spans="1:8" ht="12.75">
      <c r="A11" s="28">
        <v>10</v>
      </c>
      <c r="B11" s="28" t="str">
        <f t="shared" si="0"/>
        <v>5/8 sviluppo 3</v>
      </c>
      <c r="C11" s="28">
        <v>5</v>
      </c>
      <c r="D11" s="28">
        <v>8</v>
      </c>
      <c r="E11" s="28">
        <v>3</v>
      </c>
      <c r="F11" s="28">
        <v>8</v>
      </c>
      <c r="G11" s="28" t="str">
        <f t="shared" si="1"/>
        <v>5/8 sviluppo in 3 eventi = 8 colonne</v>
      </c>
      <c r="H11" s="28">
        <f t="shared" si="2"/>
        <v>10</v>
      </c>
    </row>
    <row r="12" spans="1:8" ht="12.75">
      <c r="A12" s="28">
        <v>11</v>
      </c>
      <c r="B12" s="28" t="str">
        <f t="shared" si="0"/>
        <v>5/8 sviluppo 4</v>
      </c>
      <c r="C12" s="28">
        <v>5</v>
      </c>
      <c r="D12" s="28">
        <v>8</v>
      </c>
      <c r="E12" s="28">
        <v>4</v>
      </c>
      <c r="F12" s="28">
        <v>14</v>
      </c>
      <c r="G12" s="28" t="str">
        <f t="shared" si="1"/>
        <v>5/8 sviluppo in 4 eventi = 14 colonne</v>
      </c>
      <c r="H12" s="28">
        <f t="shared" si="2"/>
        <v>11</v>
      </c>
    </row>
    <row r="13" spans="1:8" ht="12.75">
      <c r="A13" s="28">
        <v>12</v>
      </c>
      <c r="B13" s="28" t="str">
        <f t="shared" si="0"/>
        <v>6/8 sviluppo 3</v>
      </c>
      <c r="C13" s="28">
        <v>6</v>
      </c>
      <c r="D13" s="28">
        <v>8</v>
      </c>
      <c r="E13" s="28">
        <v>3</v>
      </c>
      <c r="F13" s="28">
        <v>4</v>
      </c>
      <c r="G13" s="28" t="str">
        <f t="shared" si="1"/>
        <v>6/8 sviluppo in 3 eventi = 4 colonne</v>
      </c>
      <c r="H13" s="28">
        <f t="shared" si="2"/>
        <v>12</v>
      </c>
    </row>
    <row r="14" spans="1:8" ht="12.75">
      <c r="A14" s="28">
        <v>13</v>
      </c>
      <c r="B14" s="28" t="str">
        <f t="shared" si="0"/>
        <v>6/8 sviluppo 4</v>
      </c>
      <c r="C14" s="28">
        <v>6</v>
      </c>
      <c r="D14" s="28">
        <v>8</v>
      </c>
      <c r="E14" s="28">
        <v>4</v>
      </c>
      <c r="F14" s="28">
        <v>6</v>
      </c>
      <c r="G14" s="28" t="str">
        <f t="shared" si="1"/>
        <v>6/8 sviluppo in 4 eventi = 6 colonne</v>
      </c>
      <c r="H14" s="28">
        <f t="shared" si="2"/>
        <v>13</v>
      </c>
    </row>
    <row r="15" spans="1:8" ht="12.75">
      <c r="A15" s="28">
        <v>14</v>
      </c>
      <c r="B15" s="28" t="str">
        <f t="shared" si="0"/>
        <v>6/8 sviluppo 5</v>
      </c>
      <c r="C15" s="28">
        <v>6</v>
      </c>
      <c r="D15" s="28">
        <v>8</v>
      </c>
      <c r="E15" s="28">
        <v>5</v>
      </c>
      <c r="F15" s="28">
        <v>11</v>
      </c>
      <c r="G15" s="28" t="str">
        <f t="shared" si="1"/>
        <v>6/8 sviluppo in 5 eventi = 11 colonne</v>
      </c>
      <c r="H15" s="28">
        <f t="shared" si="2"/>
        <v>14</v>
      </c>
    </row>
    <row r="16" spans="1:8" ht="12.75">
      <c r="A16" s="28">
        <v>15</v>
      </c>
      <c r="B16" s="28" t="str">
        <f aca="true" t="shared" si="3" ref="B16:B40">CONCATENATE(C16,"/",D16," sviluppo ",E16)</f>
        <v>7/8 sviluppo 5</v>
      </c>
      <c r="C16" s="28">
        <v>7</v>
      </c>
      <c r="D16" s="28">
        <v>8</v>
      </c>
      <c r="E16" s="28">
        <v>5</v>
      </c>
      <c r="F16" s="28">
        <v>3</v>
      </c>
      <c r="G16" s="28" t="str">
        <f t="shared" si="1"/>
        <v>7/8 sviluppo in 5 eventi = 3 colonne</v>
      </c>
      <c r="H16" s="28">
        <f t="shared" si="2"/>
        <v>15</v>
      </c>
    </row>
    <row r="17" spans="1:8" ht="12.75">
      <c r="A17" s="28">
        <v>16</v>
      </c>
      <c r="B17" s="28" t="str">
        <f t="shared" si="3"/>
        <v>7/8 sviluppo 6</v>
      </c>
      <c r="C17" s="28">
        <v>7</v>
      </c>
      <c r="D17" s="28">
        <v>8</v>
      </c>
      <c r="E17" s="28">
        <v>6</v>
      </c>
      <c r="F17" s="28">
        <v>4</v>
      </c>
      <c r="G17" s="28" t="str">
        <f t="shared" si="1"/>
        <v>7/8 sviluppo in 6 eventi = 4 colonne</v>
      </c>
      <c r="H17" s="28">
        <f t="shared" si="2"/>
        <v>16</v>
      </c>
    </row>
    <row r="18" spans="1:8" ht="12.75">
      <c r="A18" s="28">
        <v>17</v>
      </c>
      <c r="B18" s="28" t="str">
        <f t="shared" si="3"/>
        <v>4/9 sviluppo 3</v>
      </c>
      <c r="C18" s="28">
        <v>4</v>
      </c>
      <c r="D18" s="28">
        <v>9</v>
      </c>
      <c r="E18" s="28">
        <v>3</v>
      </c>
      <c r="F18" s="28">
        <v>30</v>
      </c>
      <c r="G18" s="28" t="str">
        <f t="shared" si="1"/>
        <v>4/9 sviluppo in 3 eventi = 30 colonne</v>
      </c>
      <c r="H18" s="28">
        <f t="shared" si="2"/>
        <v>17</v>
      </c>
    </row>
    <row r="19" spans="1:8" ht="12.75">
      <c r="A19" s="28">
        <v>18</v>
      </c>
      <c r="B19" s="28" t="str">
        <f t="shared" si="3"/>
        <v>5/9 sviluppo 3</v>
      </c>
      <c r="C19" s="28">
        <v>5</v>
      </c>
      <c r="D19" s="28">
        <v>9</v>
      </c>
      <c r="E19" s="28">
        <v>3</v>
      </c>
      <c r="F19" s="28">
        <v>12</v>
      </c>
      <c r="G19" s="28" t="str">
        <f t="shared" si="1"/>
        <v>5/9 sviluppo in 3 eventi = 12 colonne</v>
      </c>
      <c r="H19" s="28">
        <f t="shared" si="2"/>
        <v>18</v>
      </c>
    </row>
    <row r="20" spans="1:8" ht="12.75">
      <c r="A20" s="28">
        <v>19</v>
      </c>
      <c r="B20" s="28" t="str">
        <f t="shared" si="3"/>
        <v>5/9 sviluppo 4</v>
      </c>
      <c r="C20" s="28">
        <v>5</v>
      </c>
      <c r="D20" s="28">
        <v>9</v>
      </c>
      <c r="E20" s="28">
        <v>4</v>
      </c>
      <c r="F20" s="28">
        <v>30</v>
      </c>
      <c r="G20" s="28" t="str">
        <f t="shared" si="1"/>
        <v>5/9 sviluppo in 4 eventi = 30 colonne</v>
      </c>
      <c r="H20" s="28">
        <f t="shared" si="2"/>
        <v>19</v>
      </c>
    </row>
    <row r="21" spans="1:8" ht="12.75">
      <c r="A21" s="28">
        <v>20</v>
      </c>
      <c r="B21" s="28" t="str">
        <f t="shared" si="3"/>
        <v>6/9 sviluppo 3</v>
      </c>
      <c r="C21" s="28">
        <v>6</v>
      </c>
      <c r="D21" s="28">
        <v>9</v>
      </c>
      <c r="E21" s="28">
        <v>3</v>
      </c>
      <c r="F21" s="28">
        <v>7</v>
      </c>
      <c r="G21" s="28" t="str">
        <f t="shared" si="1"/>
        <v>6/9 sviluppo in 3 eventi = 7 colonne</v>
      </c>
      <c r="H21" s="28">
        <f t="shared" si="2"/>
        <v>20</v>
      </c>
    </row>
    <row r="22" spans="1:8" ht="12.75">
      <c r="A22" s="28">
        <v>21</v>
      </c>
      <c r="B22" s="28" t="str">
        <f t="shared" si="3"/>
        <v>6/9 sviluppo 4</v>
      </c>
      <c r="C22" s="28">
        <v>6</v>
      </c>
      <c r="D22" s="28">
        <v>9</v>
      </c>
      <c r="E22" s="28">
        <v>4</v>
      </c>
      <c r="F22" s="28">
        <v>12</v>
      </c>
      <c r="G22" s="28" t="str">
        <f t="shared" si="1"/>
        <v>6/9 sviluppo in 4 eventi = 12 colonne</v>
      </c>
      <c r="H22" s="28">
        <f t="shared" si="2"/>
        <v>21</v>
      </c>
    </row>
    <row r="23" spans="1:8" ht="12.75">
      <c r="A23" s="28">
        <v>22</v>
      </c>
      <c r="B23" s="28" t="str">
        <f t="shared" si="3"/>
        <v>6/9 sviluppo 5</v>
      </c>
      <c r="C23" s="28">
        <v>6</v>
      </c>
      <c r="D23" s="28">
        <v>9</v>
      </c>
      <c r="E23" s="28">
        <v>5</v>
      </c>
      <c r="F23" s="28">
        <v>25</v>
      </c>
      <c r="G23" s="28" t="str">
        <f t="shared" si="1"/>
        <v>6/9 sviluppo in 5 eventi = 25 colonne</v>
      </c>
      <c r="H23" s="28">
        <f t="shared" si="2"/>
        <v>22</v>
      </c>
    </row>
    <row r="24" spans="1:8" ht="12.75">
      <c r="A24" s="28">
        <v>23</v>
      </c>
      <c r="B24" s="28" t="str">
        <f t="shared" si="3"/>
        <v>7/9 sviluppo 3</v>
      </c>
      <c r="C24" s="28">
        <v>7</v>
      </c>
      <c r="D24" s="28">
        <v>9</v>
      </c>
      <c r="E24" s="28">
        <v>3</v>
      </c>
      <c r="F24" s="28">
        <v>3</v>
      </c>
      <c r="G24" s="28" t="str">
        <f t="shared" si="1"/>
        <v>7/9 sviluppo in 3 eventi = 3 colonne</v>
      </c>
      <c r="H24" s="28">
        <f t="shared" si="2"/>
        <v>23</v>
      </c>
    </row>
    <row r="25" spans="1:8" ht="12.75">
      <c r="A25" s="28">
        <v>24</v>
      </c>
      <c r="B25" s="28" t="str">
        <f t="shared" si="3"/>
        <v>7/9 sviluppo 4</v>
      </c>
      <c r="C25" s="28">
        <v>7</v>
      </c>
      <c r="D25" s="28">
        <v>9</v>
      </c>
      <c r="E25" s="28">
        <v>4</v>
      </c>
      <c r="F25" s="28">
        <v>5</v>
      </c>
      <c r="G25" s="28" t="str">
        <f t="shared" si="1"/>
        <v>7/9 sviluppo in 4 eventi = 5 colonne</v>
      </c>
      <c r="H25" s="28">
        <f t="shared" si="2"/>
        <v>24</v>
      </c>
    </row>
    <row r="26" spans="1:8" ht="12.75">
      <c r="A26" s="28">
        <v>25</v>
      </c>
      <c r="B26" s="28" t="str">
        <f t="shared" si="3"/>
        <v>7/9 sviluppo 5</v>
      </c>
      <c r="C26" s="28">
        <v>7</v>
      </c>
      <c r="D26" s="28">
        <v>9</v>
      </c>
      <c r="E26" s="28">
        <v>5</v>
      </c>
      <c r="F26" s="28">
        <v>8</v>
      </c>
      <c r="G26" s="28" t="str">
        <f t="shared" si="1"/>
        <v>7/9 sviluppo in 5 eventi = 8 colonne</v>
      </c>
      <c r="H26" s="28">
        <f t="shared" si="2"/>
        <v>25</v>
      </c>
    </row>
    <row r="27" spans="1:8" ht="12.75">
      <c r="A27" s="28">
        <v>26</v>
      </c>
      <c r="B27" s="28" t="str">
        <f t="shared" si="3"/>
        <v>7/9 sviluppo 6</v>
      </c>
      <c r="C27" s="28">
        <v>7</v>
      </c>
      <c r="D27" s="28">
        <v>9</v>
      </c>
      <c r="E27" s="28">
        <v>6</v>
      </c>
      <c r="F27" s="28">
        <v>12</v>
      </c>
      <c r="G27" s="28" t="str">
        <f t="shared" si="1"/>
        <v>7/9 sviluppo in 6 eventi = 12 colonne</v>
      </c>
      <c r="H27" s="28">
        <f t="shared" si="2"/>
        <v>26</v>
      </c>
    </row>
    <row r="28" spans="1:8" ht="12.75">
      <c r="A28" s="28">
        <v>27</v>
      </c>
      <c r="B28" s="28" t="str">
        <f t="shared" si="3"/>
        <v>5/10 sviluppo 3</v>
      </c>
      <c r="C28" s="28">
        <v>5</v>
      </c>
      <c r="D28" s="28">
        <v>10</v>
      </c>
      <c r="E28" s="28">
        <v>3</v>
      </c>
      <c r="F28" s="28">
        <v>24</v>
      </c>
      <c r="G28" s="28" t="str">
        <f t="shared" si="1"/>
        <v>5/10 sviluppo in 3 eventi = 24 colonne</v>
      </c>
      <c r="H28" s="28">
        <f t="shared" si="2"/>
        <v>27</v>
      </c>
    </row>
    <row r="29" spans="1:8" ht="12.75">
      <c r="A29" s="28">
        <v>28</v>
      </c>
      <c r="B29" s="28" t="str">
        <f t="shared" si="3"/>
        <v>6/10 sviluppo 4</v>
      </c>
      <c r="C29" s="28">
        <v>6</v>
      </c>
      <c r="D29" s="28">
        <v>10</v>
      </c>
      <c r="E29" s="28">
        <v>4</v>
      </c>
      <c r="F29" s="28">
        <v>21</v>
      </c>
      <c r="G29" s="28" t="str">
        <f t="shared" si="1"/>
        <v>6/10 sviluppo in 4 eventi = 21 colonne</v>
      </c>
      <c r="H29" s="28">
        <f t="shared" si="2"/>
        <v>28</v>
      </c>
    </row>
    <row r="30" spans="1:8" ht="12.75">
      <c r="A30" s="28">
        <v>29</v>
      </c>
      <c r="B30" s="28" t="str">
        <f t="shared" si="3"/>
        <v>8/10 sviluppo 6</v>
      </c>
      <c r="C30" s="28">
        <v>8</v>
      </c>
      <c r="D30" s="28">
        <v>10</v>
      </c>
      <c r="E30" s="28">
        <v>6</v>
      </c>
      <c r="F30" s="28">
        <v>10</v>
      </c>
      <c r="G30" s="28" t="str">
        <f t="shared" si="1"/>
        <v>8/10 sviluppo in 6 eventi = 10 colonne</v>
      </c>
      <c r="H30" s="28">
        <f t="shared" si="2"/>
        <v>29</v>
      </c>
    </row>
    <row r="31" spans="1:8" ht="12.75">
      <c r="A31" s="28">
        <v>30</v>
      </c>
      <c r="B31" s="28" t="str">
        <f t="shared" si="3"/>
        <v>8/10 sviluppo 7</v>
      </c>
      <c r="C31" s="28">
        <v>8</v>
      </c>
      <c r="D31" s="28">
        <v>10</v>
      </c>
      <c r="E31" s="28">
        <v>7</v>
      </c>
      <c r="F31" s="28">
        <v>18</v>
      </c>
      <c r="G31" s="28" t="str">
        <f t="shared" si="1"/>
        <v>8/10 sviluppo in 7 eventi = 18 colonne</v>
      </c>
      <c r="H31" s="28">
        <f t="shared" si="2"/>
        <v>30</v>
      </c>
    </row>
    <row r="32" spans="1:8" ht="12.75">
      <c r="A32" s="28">
        <v>31</v>
      </c>
      <c r="B32" s="28" t="str">
        <f t="shared" si="3"/>
        <v>9/10 sviluppo 8</v>
      </c>
      <c r="C32" s="28">
        <v>9</v>
      </c>
      <c r="D32" s="28">
        <v>10</v>
      </c>
      <c r="E32" s="28">
        <v>8</v>
      </c>
      <c r="F32" s="28">
        <v>5</v>
      </c>
      <c r="G32" s="28" t="str">
        <f t="shared" si="1"/>
        <v>9/10 sviluppo in 8 eventi = 5 colonne</v>
      </c>
      <c r="H32" s="28">
        <f t="shared" si="2"/>
        <v>31</v>
      </c>
    </row>
    <row r="33" spans="1:8" ht="12.75">
      <c r="A33" s="28">
        <v>32</v>
      </c>
      <c r="B33" s="28" t="str">
        <f t="shared" si="3"/>
        <v>7/11 sviluppo 3</v>
      </c>
      <c r="C33" s="28">
        <v>7</v>
      </c>
      <c r="D33" s="28">
        <v>11</v>
      </c>
      <c r="E33" s="28">
        <v>3</v>
      </c>
      <c r="F33" s="28">
        <v>10</v>
      </c>
      <c r="G33" s="28" t="str">
        <f t="shared" si="1"/>
        <v>7/11 sviluppo in 3 eventi = 10 colonne</v>
      </c>
      <c r="H33" s="28">
        <f t="shared" si="2"/>
        <v>32</v>
      </c>
    </row>
    <row r="34" spans="1:8" ht="12.75">
      <c r="A34" s="28">
        <v>33</v>
      </c>
      <c r="B34" s="28" t="str">
        <f t="shared" si="3"/>
        <v>7/11 sviluppo 4</v>
      </c>
      <c r="C34" s="28">
        <v>7</v>
      </c>
      <c r="D34" s="28">
        <v>11</v>
      </c>
      <c r="E34" s="28">
        <v>4</v>
      </c>
      <c r="F34" s="28">
        <v>18</v>
      </c>
      <c r="G34" s="28" t="str">
        <f t="shared" si="1"/>
        <v>7/11 sviluppo in 4 eventi = 18 colonne</v>
      </c>
      <c r="H34" s="28">
        <f t="shared" si="2"/>
        <v>33</v>
      </c>
    </row>
    <row r="35" spans="1:8" ht="12.75">
      <c r="A35" s="28">
        <v>34</v>
      </c>
      <c r="B35" s="28" t="str">
        <f t="shared" si="3"/>
        <v>8/11 sviluppo 3</v>
      </c>
      <c r="C35" s="28">
        <v>8</v>
      </c>
      <c r="D35" s="28">
        <v>11</v>
      </c>
      <c r="E35" s="28">
        <v>3</v>
      </c>
      <c r="F35" s="28">
        <v>5</v>
      </c>
      <c r="G35" s="28" t="str">
        <f t="shared" si="1"/>
        <v>8/11 sviluppo in 3 eventi = 5 colonne</v>
      </c>
      <c r="H35" s="28">
        <f t="shared" si="2"/>
        <v>34</v>
      </c>
    </row>
    <row r="36" spans="1:8" ht="12.75">
      <c r="A36" s="28">
        <v>35</v>
      </c>
      <c r="B36" s="28" t="str">
        <f t="shared" si="3"/>
        <v>8/11 sviluppo 4</v>
      </c>
      <c r="C36" s="28">
        <v>8</v>
      </c>
      <c r="D36" s="28">
        <v>11</v>
      </c>
      <c r="E36" s="28">
        <v>4</v>
      </c>
      <c r="F36" s="28">
        <v>9</v>
      </c>
      <c r="G36" s="28" t="str">
        <f t="shared" si="1"/>
        <v>8/11 sviluppo in 4 eventi = 9 colonne</v>
      </c>
      <c r="H36" s="28">
        <f t="shared" si="2"/>
        <v>35</v>
      </c>
    </row>
    <row r="37" spans="1:8" ht="12.75">
      <c r="A37" s="28">
        <v>36</v>
      </c>
      <c r="B37" s="28" t="str">
        <f t="shared" si="3"/>
        <v>8/11 sviluppo 5</v>
      </c>
      <c r="C37" s="28">
        <v>8</v>
      </c>
      <c r="D37" s="28">
        <v>11</v>
      </c>
      <c r="E37" s="28">
        <v>5</v>
      </c>
      <c r="F37" s="28">
        <v>14</v>
      </c>
      <c r="G37" s="28" t="str">
        <f t="shared" si="1"/>
        <v>8/11 sviluppo in 5 eventi = 14 colonne</v>
      </c>
      <c r="H37" s="28">
        <f t="shared" si="2"/>
        <v>36</v>
      </c>
    </row>
    <row r="38" spans="1:8" ht="12.75">
      <c r="A38" s="28">
        <v>37</v>
      </c>
      <c r="B38" s="28" t="str">
        <f t="shared" si="3"/>
        <v>9/11 sviluppo 5</v>
      </c>
      <c r="C38" s="28">
        <v>9</v>
      </c>
      <c r="D38" s="28">
        <v>11</v>
      </c>
      <c r="E38" s="28">
        <v>5</v>
      </c>
      <c r="F38" s="28">
        <v>6</v>
      </c>
      <c r="G38" s="28" t="str">
        <f t="shared" si="1"/>
        <v>9/11 sviluppo in 5 eventi = 6 colonne</v>
      </c>
      <c r="H38" s="28">
        <f t="shared" si="2"/>
        <v>37</v>
      </c>
    </row>
    <row r="39" spans="1:8" ht="12.75">
      <c r="A39" s="28">
        <v>38</v>
      </c>
      <c r="B39" s="28" t="str">
        <f t="shared" si="3"/>
        <v>9/11 sviluppo 6</v>
      </c>
      <c r="C39" s="28">
        <v>9</v>
      </c>
      <c r="D39" s="28">
        <v>11</v>
      </c>
      <c r="E39" s="28">
        <v>6</v>
      </c>
      <c r="F39" s="28">
        <v>8</v>
      </c>
      <c r="G39" s="28" t="str">
        <f t="shared" si="1"/>
        <v>9/11 sviluppo in 6 eventi = 8 colonne</v>
      </c>
      <c r="H39" s="28">
        <f t="shared" si="2"/>
        <v>38</v>
      </c>
    </row>
    <row r="40" spans="1:8" ht="12.75">
      <c r="A40" s="28">
        <v>39</v>
      </c>
      <c r="B40" s="28" t="str">
        <f t="shared" si="3"/>
        <v>9/11 sviluppo 7</v>
      </c>
      <c r="C40" s="28">
        <v>9</v>
      </c>
      <c r="D40" s="28">
        <v>11</v>
      </c>
      <c r="E40" s="28">
        <v>7</v>
      </c>
      <c r="F40" s="28">
        <v>11</v>
      </c>
      <c r="G40" s="28" t="str">
        <f t="shared" si="1"/>
        <v>9/11 sviluppo in 7 eventi = 11 colonne</v>
      </c>
      <c r="H40" s="28">
        <f t="shared" si="2"/>
        <v>39</v>
      </c>
    </row>
    <row r="41" spans="1:8" ht="12.75">
      <c r="A41" s="28">
        <v>40</v>
      </c>
      <c r="B41" s="28" t="str">
        <f>CONCATENATE(C41,"/",D41," sviluppo ",E41)</f>
        <v>10/11 sviluppo 6</v>
      </c>
      <c r="C41" s="28">
        <v>10</v>
      </c>
      <c r="D41" s="28">
        <v>11</v>
      </c>
      <c r="E41" s="28">
        <v>6</v>
      </c>
      <c r="F41" s="28">
        <v>3</v>
      </c>
      <c r="G41" s="28" t="str">
        <f t="shared" si="1"/>
        <v>10/11 sviluppo in 6 eventi = 3 colonne</v>
      </c>
      <c r="H41" s="28">
        <f t="shared" si="2"/>
        <v>40</v>
      </c>
    </row>
  </sheetData>
  <sheetProtection password="8895" sheet="1" objects="1" scenarios="1" selectLockedCells="1"/>
  <printOptions/>
  <pageMargins left="0.7875" right="0.7875" top="1.025" bottom="1.025" header="0.7875" footer="0.7875"/>
  <pageSetup firstPageNumber="1" useFirstPageNumber="1" horizontalDpi="300" verticalDpi="300" orientation="portrait" paperSize="9"/>
  <headerFooter alignWithMargins="0">
    <oddHeader>&amp;C&amp;A</oddHeader>
    <oddFooter>&amp;CPagina &amp;P</oddFooter>
  </headerFooter>
</worksheet>
</file>

<file path=xl/worksheets/sheet2.xml><?xml version="1.0" encoding="utf-8"?>
<worksheet xmlns="http://schemas.openxmlformats.org/spreadsheetml/2006/main" xmlns:r="http://schemas.openxmlformats.org/officeDocument/2006/relationships">
  <dimension ref="A2:AL520"/>
  <sheetViews>
    <sheetView zoomScalePageLayoutView="0" workbookViewId="0" topLeftCell="A75">
      <selection activeCell="M101" sqref="M101"/>
    </sheetView>
  </sheetViews>
  <sheetFormatPr defaultColWidth="11.57421875" defaultRowHeight="12.75"/>
  <cols>
    <col min="1" max="1" width="9.00390625" style="15" customWidth="1"/>
    <col min="2" max="2" width="24.57421875" style="15" customWidth="1"/>
    <col min="3" max="3" width="17.140625" style="15" customWidth="1"/>
    <col min="4" max="4" width="4.7109375" style="15" customWidth="1"/>
    <col min="5" max="38" width="2.57421875" style="15" customWidth="1"/>
    <col min="39" max="16384" width="11.57421875" style="15" customWidth="1"/>
  </cols>
  <sheetData>
    <row r="2" spans="1:38" ht="11.25">
      <c r="A2" s="12">
        <v>1</v>
      </c>
      <c r="B2" s="12" t="s">
        <v>6</v>
      </c>
      <c r="C2" s="12" t="str">
        <f>VLOOKUP($A2,Tabelle!$A$2:$G$41,2)</f>
        <v>4/5 sviluppo 3</v>
      </c>
      <c r="D2" s="13"/>
      <c r="E2" s="14">
        <v>1</v>
      </c>
      <c r="F2" s="14">
        <v>2</v>
      </c>
      <c r="G2" s="14">
        <v>3</v>
      </c>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row>
    <row r="3" spans="2:38" ht="11.25">
      <c r="B3" s="12" t="s">
        <v>7</v>
      </c>
      <c r="C3" s="12">
        <f>VLOOKUP($A2,Tabelle!$A$2:$G$41,5)</f>
        <v>3</v>
      </c>
      <c r="D3" s="16">
        <v>1</v>
      </c>
      <c r="E3" s="17">
        <v>1</v>
      </c>
      <c r="F3" s="17">
        <v>1</v>
      </c>
      <c r="G3" s="17">
        <v>2</v>
      </c>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row>
    <row r="4" spans="2:38" ht="11.25">
      <c r="B4" s="12" t="s">
        <v>8</v>
      </c>
      <c r="C4" s="12">
        <f>VLOOKUP($A2,Tabelle!$A$2:$G$41,6)</f>
        <v>3</v>
      </c>
      <c r="D4" s="16">
        <v>2</v>
      </c>
      <c r="E4" s="17">
        <v>2</v>
      </c>
      <c r="F4" s="17">
        <v>4</v>
      </c>
      <c r="G4" s="17">
        <v>3</v>
      </c>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row>
    <row r="5" spans="2:38" ht="11.25">
      <c r="B5" s="12" t="s">
        <v>9</v>
      </c>
      <c r="C5" s="12">
        <f>VLOOKUP($A2,Tabelle!$A$2:$G$41,3)</f>
        <v>4</v>
      </c>
      <c r="D5" s="16">
        <v>3</v>
      </c>
      <c r="E5" s="17">
        <v>3</v>
      </c>
      <c r="F5" s="17">
        <v>5</v>
      </c>
      <c r="G5" s="17">
        <v>4</v>
      </c>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2:38" ht="11.25">
      <c r="B6" s="12" t="s">
        <v>10</v>
      </c>
      <c r="C6" s="12">
        <f>VLOOKUP($A2,Tabelle!$A$2:$G$41,4)</f>
        <v>5</v>
      </c>
      <c r="D6" s="16">
        <v>4</v>
      </c>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2:38" ht="11.25">
      <c r="B7" s="12"/>
      <c r="C7" s="12"/>
      <c r="D7" s="16">
        <v>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2:38" ht="11.25">
      <c r="B8" s="12"/>
      <c r="C8" s="12"/>
      <c r="D8" s="16">
        <v>6</v>
      </c>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row>
    <row r="9" spans="2:38" ht="11.25">
      <c r="B9" s="12"/>
      <c r="C9" s="12"/>
      <c r="D9" s="16">
        <v>7</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row>
    <row r="10" spans="2:38" ht="11.25">
      <c r="B10" s="12"/>
      <c r="C10" s="12"/>
      <c r="D10" s="16">
        <v>8</v>
      </c>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row>
    <row r="11" spans="2:38" ht="11.25">
      <c r="B11" s="12"/>
      <c r="C11" s="12"/>
      <c r="D11" s="16">
        <v>9</v>
      </c>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row>
    <row r="12" spans="2:38" ht="11.25">
      <c r="B12" s="12"/>
      <c r="C12" s="12"/>
      <c r="D12" s="16">
        <v>10</v>
      </c>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row>
    <row r="13" spans="2:38" ht="11.25">
      <c r="B13" s="12"/>
      <c r="C13" s="12"/>
      <c r="D13" s="16">
        <v>11</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row r="15" spans="1:38" ht="11.25">
      <c r="A15" s="12">
        <v>2</v>
      </c>
      <c r="B15" s="12" t="s">
        <v>6</v>
      </c>
      <c r="C15" s="12" t="str">
        <f>VLOOKUP($A15,Tabelle!$A$2:$G$41,2)</f>
        <v>4/6 sviluppo 3</v>
      </c>
      <c r="D15" s="13"/>
      <c r="E15" s="14">
        <v>1</v>
      </c>
      <c r="F15" s="14">
        <v>2</v>
      </c>
      <c r="G15" s="14">
        <v>3</v>
      </c>
      <c r="H15" s="14">
        <v>4</v>
      </c>
      <c r="I15" s="14">
        <v>5</v>
      </c>
      <c r="J15" s="14">
        <v>6</v>
      </c>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row>
    <row r="16" spans="2:38" ht="11.25">
      <c r="B16" s="12" t="s">
        <v>7</v>
      </c>
      <c r="C16" s="12">
        <f>VLOOKUP($A15,Tabelle!$A$2:$G$41,5)</f>
        <v>3</v>
      </c>
      <c r="D16" s="16">
        <v>1</v>
      </c>
      <c r="E16" s="17">
        <v>1</v>
      </c>
      <c r="F16" s="17">
        <v>1</v>
      </c>
      <c r="G16" s="17">
        <v>1</v>
      </c>
      <c r="H16" s="17">
        <v>2</v>
      </c>
      <c r="I16" s="17">
        <v>2</v>
      </c>
      <c r="J16" s="17">
        <v>3</v>
      </c>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row>
    <row r="17" spans="2:38" ht="11.25">
      <c r="B17" s="12" t="s">
        <v>8</v>
      </c>
      <c r="C17" s="12">
        <f>VLOOKUP($A15,Tabelle!$A$2:$G$41,6)</f>
        <v>6</v>
      </c>
      <c r="D17" s="16">
        <v>2</v>
      </c>
      <c r="E17" s="17">
        <v>2</v>
      </c>
      <c r="F17" s="17">
        <v>3</v>
      </c>
      <c r="G17" s="17">
        <v>5</v>
      </c>
      <c r="H17" s="17">
        <v>3</v>
      </c>
      <c r="I17" s="17">
        <v>4</v>
      </c>
      <c r="J17" s="17">
        <v>4</v>
      </c>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row>
    <row r="18" spans="2:38" ht="11.25">
      <c r="B18" s="12" t="s">
        <v>9</v>
      </c>
      <c r="C18" s="12">
        <f>VLOOKUP($A15,Tabelle!$A$2:$G$41,3)</f>
        <v>4</v>
      </c>
      <c r="D18" s="16">
        <v>3</v>
      </c>
      <c r="E18" s="17">
        <v>6</v>
      </c>
      <c r="F18" s="17">
        <v>4</v>
      </c>
      <c r="G18" s="17">
        <v>6</v>
      </c>
      <c r="H18" s="17">
        <v>5</v>
      </c>
      <c r="I18" s="17">
        <v>5</v>
      </c>
      <c r="J18" s="17">
        <v>6</v>
      </c>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row>
    <row r="19" spans="2:38" ht="11.25">
      <c r="B19" s="12" t="s">
        <v>10</v>
      </c>
      <c r="C19" s="12">
        <f>VLOOKUP($A15,Tabelle!$A$2:$G$41,4)</f>
        <v>6</v>
      </c>
      <c r="D19" s="16">
        <v>4</v>
      </c>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row>
    <row r="20" spans="2:38" ht="11.25">
      <c r="B20" s="12"/>
      <c r="C20" s="12"/>
      <c r="D20" s="16">
        <v>5</v>
      </c>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row>
    <row r="21" spans="2:38" ht="11.25">
      <c r="B21" s="12"/>
      <c r="C21" s="12"/>
      <c r="D21" s="16">
        <v>6</v>
      </c>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row>
    <row r="22" spans="2:38" ht="11.25">
      <c r="B22" s="12"/>
      <c r="C22" s="12"/>
      <c r="D22" s="16">
        <v>7</v>
      </c>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row>
    <row r="23" spans="2:38" ht="11.25">
      <c r="B23" s="12"/>
      <c r="C23" s="12"/>
      <c r="D23" s="16">
        <v>8</v>
      </c>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row>
    <row r="24" spans="2:38" ht="11.25">
      <c r="B24" s="12"/>
      <c r="C24" s="12"/>
      <c r="D24" s="16">
        <v>9</v>
      </c>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row>
    <row r="25" spans="2:38" ht="11.25">
      <c r="B25" s="12"/>
      <c r="C25" s="12"/>
      <c r="D25" s="16">
        <v>10</v>
      </c>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row>
    <row r="26" spans="2:38" ht="11.25">
      <c r="B26" s="12"/>
      <c r="C26" s="12"/>
      <c r="D26" s="16">
        <v>11</v>
      </c>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row>
    <row r="28" spans="1:38" ht="11.25">
      <c r="A28" s="12">
        <v>3</v>
      </c>
      <c r="B28" s="12" t="s">
        <v>6</v>
      </c>
      <c r="C28" s="12" t="str">
        <f>VLOOKUP($A28,Tabelle!$A$2:$G$41,2)</f>
        <v>5/6 sviluppo 4</v>
      </c>
      <c r="D28" s="13"/>
      <c r="E28" s="14">
        <v>1</v>
      </c>
      <c r="F28" s="14">
        <v>2</v>
      </c>
      <c r="G28" s="14">
        <v>3</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row>
    <row r="29" spans="2:38" ht="11.25">
      <c r="B29" s="12" t="s">
        <v>7</v>
      </c>
      <c r="C29" s="12">
        <f>VLOOKUP($A28,Tabelle!$A$2:$G$41,5)</f>
        <v>4</v>
      </c>
      <c r="D29" s="16">
        <v>1</v>
      </c>
      <c r="E29" s="17">
        <v>1</v>
      </c>
      <c r="F29" s="17">
        <v>1</v>
      </c>
      <c r="G29" s="17">
        <v>3</v>
      </c>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row>
    <row r="30" spans="2:38" ht="11.25">
      <c r="B30" s="12" t="s">
        <v>8</v>
      </c>
      <c r="C30" s="12">
        <f>VLOOKUP($A28,Tabelle!$A$2:$G$41,6)</f>
        <v>3</v>
      </c>
      <c r="D30" s="16">
        <v>2</v>
      </c>
      <c r="E30" s="17">
        <v>2</v>
      </c>
      <c r="F30" s="17">
        <v>2</v>
      </c>
      <c r="G30" s="17">
        <v>4</v>
      </c>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row>
    <row r="31" spans="2:38" ht="11.25">
      <c r="B31" s="12" t="s">
        <v>9</v>
      </c>
      <c r="C31" s="12">
        <f>VLOOKUP($A28,Tabelle!$A$2:$G$41,3)</f>
        <v>5</v>
      </c>
      <c r="D31" s="16">
        <v>3</v>
      </c>
      <c r="E31" s="17">
        <v>3</v>
      </c>
      <c r="F31" s="17">
        <v>4</v>
      </c>
      <c r="G31" s="17">
        <v>5</v>
      </c>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row>
    <row r="32" spans="2:38" ht="11.25">
      <c r="B32" s="12" t="s">
        <v>10</v>
      </c>
      <c r="C32" s="12">
        <f>VLOOKUP($A28,Tabelle!$A$2:$G$41,4)</f>
        <v>6</v>
      </c>
      <c r="D32" s="16">
        <v>4</v>
      </c>
      <c r="E32" s="17">
        <v>5</v>
      </c>
      <c r="F32" s="17">
        <v>6</v>
      </c>
      <c r="G32" s="17">
        <v>6</v>
      </c>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row>
    <row r="33" spans="2:38" ht="11.25">
      <c r="B33" s="12"/>
      <c r="C33" s="12"/>
      <c r="D33" s="16">
        <v>5</v>
      </c>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2:38" ht="11.25">
      <c r="B34" s="12"/>
      <c r="C34" s="12"/>
      <c r="D34" s="16">
        <v>6</v>
      </c>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2:38" ht="11.25">
      <c r="B35" s="12"/>
      <c r="C35" s="12"/>
      <c r="D35" s="16">
        <v>7</v>
      </c>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2:38" ht="11.25">
      <c r="B36" s="12"/>
      <c r="C36" s="12"/>
      <c r="D36" s="16">
        <v>8</v>
      </c>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row>
    <row r="37" spans="2:38" ht="11.25">
      <c r="B37" s="12"/>
      <c r="C37" s="12"/>
      <c r="D37" s="16">
        <v>9</v>
      </c>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2:38" ht="11.25">
      <c r="B38" s="12"/>
      <c r="C38" s="12"/>
      <c r="D38" s="16">
        <v>10</v>
      </c>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2:38" ht="11.25">
      <c r="B39" s="12"/>
      <c r="C39" s="12"/>
      <c r="D39" s="16">
        <v>11</v>
      </c>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1" spans="1:38" ht="11.25">
      <c r="A41" s="12">
        <v>4</v>
      </c>
      <c r="B41" s="12" t="s">
        <v>6</v>
      </c>
      <c r="C41" s="12" t="str">
        <f>VLOOKUP($A41,Tabelle!$A$2:$G$41,2)</f>
        <v>4/7 sviluppo 3</v>
      </c>
      <c r="D41" s="13"/>
      <c r="E41" s="14">
        <v>1</v>
      </c>
      <c r="F41" s="14">
        <v>2</v>
      </c>
      <c r="G41" s="14">
        <v>3</v>
      </c>
      <c r="H41" s="14">
        <v>4</v>
      </c>
      <c r="I41" s="14">
        <v>5</v>
      </c>
      <c r="J41" s="14">
        <v>6</v>
      </c>
      <c r="K41" s="14">
        <v>7</v>
      </c>
      <c r="L41" s="14">
        <v>8</v>
      </c>
      <c r="M41" s="14">
        <v>9</v>
      </c>
      <c r="N41" s="14">
        <v>10</v>
      </c>
      <c r="O41" s="14">
        <v>11</v>
      </c>
      <c r="P41" s="14">
        <v>12</v>
      </c>
      <c r="Q41" s="14"/>
      <c r="R41" s="14"/>
      <c r="S41" s="14"/>
      <c r="T41" s="14"/>
      <c r="U41" s="14"/>
      <c r="V41" s="14"/>
      <c r="W41" s="14"/>
      <c r="X41" s="14"/>
      <c r="Y41" s="14"/>
      <c r="Z41" s="14"/>
      <c r="AA41" s="14"/>
      <c r="AB41" s="14"/>
      <c r="AC41" s="14"/>
      <c r="AD41" s="14"/>
      <c r="AE41" s="14"/>
      <c r="AF41" s="14"/>
      <c r="AG41" s="14"/>
      <c r="AH41" s="14"/>
      <c r="AI41" s="14"/>
      <c r="AJ41" s="14"/>
      <c r="AK41" s="14"/>
      <c r="AL41" s="14"/>
    </row>
    <row r="42" spans="2:38" ht="11.25">
      <c r="B42" s="12" t="s">
        <v>7</v>
      </c>
      <c r="C42" s="12">
        <f>VLOOKUP($A41,Tabelle!$A$2:$G$41,5)</f>
        <v>3</v>
      </c>
      <c r="D42" s="16">
        <v>1</v>
      </c>
      <c r="E42" s="17">
        <v>1</v>
      </c>
      <c r="F42" s="17">
        <v>1</v>
      </c>
      <c r="G42" s="17">
        <v>1</v>
      </c>
      <c r="H42" s="17">
        <v>1</v>
      </c>
      <c r="I42" s="17">
        <v>1</v>
      </c>
      <c r="J42" s="17">
        <v>2</v>
      </c>
      <c r="K42" s="17">
        <v>2</v>
      </c>
      <c r="L42" s="17">
        <v>2</v>
      </c>
      <c r="M42" s="17">
        <v>3</v>
      </c>
      <c r="N42" s="17">
        <v>3</v>
      </c>
      <c r="O42" s="17">
        <v>4</v>
      </c>
      <c r="P42" s="17">
        <v>5</v>
      </c>
      <c r="Q42" s="17"/>
      <c r="R42" s="17"/>
      <c r="S42" s="17"/>
      <c r="T42" s="17"/>
      <c r="U42" s="17"/>
      <c r="V42" s="17"/>
      <c r="W42" s="17"/>
      <c r="X42" s="17"/>
      <c r="Y42" s="17"/>
      <c r="Z42" s="17"/>
      <c r="AA42" s="17"/>
      <c r="AB42" s="17"/>
      <c r="AC42" s="17"/>
      <c r="AD42" s="17"/>
      <c r="AE42" s="17"/>
      <c r="AF42" s="17"/>
      <c r="AG42" s="17"/>
      <c r="AH42" s="17"/>
      <c r="AI42" s="17"/>
      <c r="AJ42" s="17"/>
      <c r="AK42" s="17"/>
      <c r="AL42" s="17"/>
    </row>
    <row r="43" spans="2:38" ht="11.25">
      <c r="B43" s="12" t="s">
        <v>8</v>
      </c>
      <c r="C43" s="12">
        <f>VLOOKUP($A41,Tabelle!$A$2:$G$41,6)</f>
        <v>12</v>
      </c>
      <c r="D43" s="16">
        <v>2</v>
      </c>
      <c r="E43" s="17">
        <v>2</v>
      </c>
      <c r="F43" s="17">
        <v>2</v>
      </c>
      <c r="G43" s="17">
        <v>3</v>
      </c>
      <c r="H43" s="17">
        <v>3</v>
      </c>
      <c r="I43" s="17">
        <v>4</v>
      </c>
      <c r="J43" s="17">
        <v>3</v>
      </c>
      <c r="K43" s="17">
        <v>3</v>
      </c>
      <c r="L43" s="17">
        <v>4</v>
      </c>
      <c r="M43" s="17">
        <v>4</v>
      </c>
      <c r="N43" s="17">
        <v>5</v>
      </c>
      <c r="O43" s="17">
        <v>5</v>
      </c>
      <c r="P43" s="17">
        <v>6</v>
      </c>
      <c r="Q43" s="17"/>
      <c r="R43" s="17"/>
      <c r="S43" s="17"/>
      <c r="T43" s="17"/>
      <c r="U43" s="17"/>
      <c r="V43" s="17"/>
      <c r="W43" s="17"/>
      <c r="X43" s="17"/>
      <c r="Y43" s="17"/>
      <c r="Z43" s="17"/>
      <c r="AA43" s="17"/>
      <c r="AB43" s="17"/>
      <c r="AC43" s="17"/>
      <c r="AD43" s="17"/>
      <c r="AE43" s="17"/>
      <c r="AF43" s="17"/>
      <c r="AG43" s="17"/>
      <c r="AH43" s="17"/>
      <c r="AI43" s="17"/>
      <c r="AJ43" s="17"/>
      <c r="AK43" s="17"/>
      <c r="AL43" s="17"/>
    </row>
    <row r="44" spans="2:38" ht="11.25">
      <c r="B44" s="12" t="s">
        <v>9</v>
      </c>
      <c r="C44" s="12">
        <f>VLOOKUP($A41,Tabelle!$A$2:$G$41,3)</f>
        <v>4</v>
      </c>
      <c r="D44" s="16">
        <v>3</v>
      </c>
      <c r="E44" s="17">
        <v>5</v>
      </c>
      <c r="F44" s="17">
        <v>7</v>
      </c>
      <c r="G44" s="17">
        <v>4</v>
      </c>
      <c r="H44" s="17">
        <v>6</v>
      </c>
      <c r="I44" s="17">
        <v>6</v>
      </c>
      <c r="J44" s="17">
        <v>4</v>
      </c>
      <c r="K44" s="17">
        <v>6</v>
      </c>
      <c r="L44" s="17">
        <v>6</v>
      </c>
      <c r="M44" s="17">
        <v>6</v>
      </c>
      <c r="N44" s="17">
        <v>7</v>
      </c>
      <c r="O44" s="17">
        <v>7</v>
      </c>
      <c r="P44" s="17">
        <v>7</v>
      </c>
      <c r="Q44" s="17"/>
      <c r="R44" s="17"/>
      <c r="S44" s="17"/>
      <c r="T44" s="17"/>
      <c r="U44" s="17"/>
      <c r="V44" s="17"/>
      <c r="W44" s="17"/>
      <c r="X44" s="17"/>
      <c r="Y44" s="17"/>
      <c r="Z44" s="17"/>
      <c r="AA44" s="17"/>
      <c r="AB44" s="17"/>
      <c r="AC44" s="17"/>
      <c r="AD44" s="17"/>
      <c r="AE44" s="17"/>
      <c r="AF44" s="17"/>
      <c r="AG44" s="17"/>
      <c r="AH44" s="17"/>
      <c r="AI44" s="17"/>
      <c r="AJ44" s="17"/>
      <c r="AK44" s="17"/>
      <c r="AL44" s="17"/>
    </row>
    <row r="45" spans="2:38" ht="11.25">
      <c r="B45" s="12" t="s">
        <v>10</v>
      </c>
      <c r="C45" s="12">
        <f>VLOOKUP($A41,Tabelle!$A$2:$G$41,4)</f>
        <v>7</v>
      </c>
      <c r="D45" s="16">
        <v>4</v>
      </c>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row>
    <row r="46" spans="2:38" ht="11.25">
      <c r="B46" s="12"/>
      <c r="C46" s="12"/>
      <c r="D46" s="16">
        <v>5</v>
      </c>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row>
    <row r="47" spans="2:38" ht="11.25">
      <c r="B47" s="12"/>
      <c r="C47" s="12"/>
      <c r="D47" s="16">
        <v>6</v>
      </c>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row>
    <row r="48" spans="2:38" ht="11.25">
      <c r="B48" s="12"/>
      <c r="C48" s="12"/>
      <c r="D48" s="16">
        <v>7</v>
      </c>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row>
    <row r="49" spans="2:38" ht="11.25">
      <c r="B49" s="12"/>
      <c r="C49" s="12"/>
      <c r="D49" s="16">
        <v>8</v>
      </c>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row>
    <row r="50" spans="2:38" ht="11.25">
      <c r="B50" s="12"/>
      <c r="C50" s="12"/>
      <c r="D50" s="16">
        <v>9</v>
      </c>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row>
    <row r="51" spans="2:38" ht="11.25">
      <c r="B51" s="12"/>
      <c r="C51" s="12"/>
      <c r="D51" s="16">
        <v>10</v>
      </c>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row>
    <row r="52" spans="2:38" ht="11.25">
      <c r="B52" s="12"/>
      <c r="C52" s="12"/>
      <c r="D52" s="16">
        <v>11</v>
      </c>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row>
    <row r="54" spans="1:38" ht="11.25">
      <c r="A54" s="12">
        <v>5</v>
      </c>
      <c r="B54" s="12" t="s">
        <v>6</v>
      </c>
      <c r="C54" s="12" t="str">
        <f>VLOOKUP($A54,Tabelle!$A$2:$G$41,2)</f>
        <v>5/7 sviluppo 3</v>
      </c>
      <c r="D54" s="13"/>
      <c r="E54" s="14">
        <v>1</v>
      </c>
      <c r="F54" s="14">
        <v>2</v>
      </c>
      <c r="G54" s="14">
        <v>3</v>
      </c>
      <c r="H54" s="14">
        <v>4</v>
      </c>
      <c r="I54" s="14">
        <v>5</v>
      </c>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row>
    <row r="55" spans="2:38" ht="11.25">
      <c r="B55" s="12" t="s">
        <v>7</v>
      </c>
      <c r="C55" s="12">
        <f>VLOOKUP($A54,Tabelle!$A$2:$G$41,5)</f>
        <v>3</v>
      </c>
      <c r="D55" s="16">
        <v>1</v>
      </c>
      <c r="E55" s="17">
        <v>1</v>
      </c>
      <c r="F55" s="17">
        <v>4</v>
      </c>
      <c r="G55" s="17">
        <v>1</v>
      </c>
      <c r="H55" s="17">
        <v>2</v>
      </c>
      <c r="I55" s="17">
        <v>1</v>
      </c>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row>
    <row r="56" spans="2:38" ht="11.25">
      <c r="B56" s="12" t="s">
        <v>8</v>
      </c>
      <c r="C56" s="12">
        <f>VLOOKUP($A54,Tabelle!$A$2:$G$41,6)</f>
        <v>5</v>
      </c>
      <c r="D56" s="16">
        <v>2</v>
      </c>
      <c r="E56" s="17">
        <v>2</v>
      </c>
      <c r="F56" s="17">
        <v>5</v>
      </c>
      <c r="G56" s="17">
        <v>4</v>
      </c>
      <c r="H56" s="17">
        <v>3</v>
      </c>
      <c r="I56" s="17">
        <v>5</v>
      </c>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2:38" ht="11.25">
      <c r="B57" s="12" t="s">
        <v>9</v>
      </c>
      <c r="C57" s="12">
        <f>VLOOKUP($A54,Tabelle!$A$2:$G$41,3)</f>
        <v>5</v>
      </c>
      <c r="D57" s="16">
        <v>3</v>
      </c>
      <c r="E57" s="17">
        <v>3</v>
      </c>
      <c r="F57" s="17">
        <v>6</v>
      </c>
      <c r="G57" s="17">
        <v>7</v>
      </c>
      <c r="H57" s="17">
        <v>7</v>
      </c>
      <c r="I57" s="17">
        <v>6</v>
      </c>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2:38" ht="11.25">
      <c r="B58" s="12" t="s">
        <v>10</v>
      </c>
      <c r="C58" s="12">
        <f>VLOOKUP($A54,Tabelle!$A$2:$G$41,4)</f>
        <v>7</v>
      </c>
      <c r="D58" s="16">
        <v>4</v>
      </c>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row r="59" spans="2:38" ht="11.25">
      <c r="B59" s="12"/>
      <c r="C59" s="12"/>
      <c r="D59" s="16">
        <v>5</v>
      </c>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row>
    <row r="60" spans="2:38" ht="11.25">
      <c r="B60" s="12"/>
      <c r="C60" s="12"/>
      <c r="D60" s="16">
        <v>6</v>
      </c>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row>
    <row r="61" spans="2:38" ht="11.25">
      <c r="B61" s="12"/>
      <c r="C61" s="12"/>
      <c r="D61" s="16">
        <v>7</v>
      </c>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row>
    <row r="62" spans="2:38" ht="11.25">
      <c r="B62" s="12"/>
      <c r="C62" s="12"/>
      <c r="D62" s="16">
        <v>8</v>
      </c>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row>
    <row r="63" spans="2:38" ht="11.25">
      <c r="B63" s="12"/>
      <c r="C63" s="12"/>
      <c r="D63" s="16">
        <v>9</v>
      </c>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row>
    <row r="64" spans="2:38" ht="11.25">
      <c r="B64" s="12"/>
      <c r="C64" s="12"/>
      <c r="D64" s="16">
        <v>10</v>
      </c>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row>
    <row r="65" spans="2:38" ht="11.25">
      <c r="B65" s="12"/>
      <c r="C65" s="12"/>
      <c r="D65" s="16">
        <v>11</v>
      </c>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row>
    <row r="67" spans="1:38" ht="11.25">
      <c r="A67" s="12">
        <v>6</v>
      </c>
      <c r="B67" s="12" t="s">
        <v>6</v>
      </c>
      <c r="C67" s="12" t="str">
        <f>VLOOKUP($A67,Tabelle!$A$2:$G$41,2)</f>
        <v>5/7 sviluppo 4</v>
      </c>
      <c r="D67" s="13"/>
      <c r="E67" s="14">
        <v>1</v>
      </c>
      <c r="F67" s="14">
        <v>2</v>
      </c>
      <c r="G67" s="14">
        <v>3</v>
      </c>
      <c r="H67" s="14">
        <v>4</v>
      </c>
      <c r="I67" s="14">
        <v>5</v>
      </c>
      <c r="J67" s="14">
        <v>6</v>
      </c>
      <c r="K67" s="14">
        <v>7</v>
      </c>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row>
    <row r="68" spans="2:38" ht="11.25">
      <c r="B68" s="12" t="s">
        <v>7</v>
      </c>
      <c r="C68" s="12">
        <f>VLOOKUP($A67,Tabelle!$A$2:$G$41,5)</f>
        <v>4</v>
      </c>
      <c r="D68" s="16">
        <v>1</v>
      </c>
      <c r="E68" s="17">
        <v>1</v>
      </c>
      <c r="F68" s="17">
        <v>1</v>
      </c>
      <c r="G68" s="17">
        <v>1</v>
      </c>
      <c r="H68" s="17">
        <v>1</v>
      </c>
      <c r="I68" s="17">
        <v>2</v>
      </c>
      <c r="J68" s="17">
        <v>2</v>
      </c>
      <c r="K68" s="17">
        <v>3</v>
      </c>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row>
    <row r="69" spans="2:38" ht="11.25">
      <c r="B69" s="12" t="s">
        <v>8</v>
      </c>
      <c r="C69" s="12">
        <f>VLOOKUP($A67,Tabelle!$A$2:$G$41,6)</f>
        <v>7</v>
      </c>
      <c r="D69" s="16">
        <v>2</v>
      </c>
      <c r="E69" s="17">
        <v>2</v>
      </c>
      <c r="F69" s="17">
        <v>2</v>
      </c>
      <c r="G69" s="17">
        <v>3</v>
      </c>
      <c r="H69" s="17">
        <v>4</v>
      </c>
      <c r="I69" s="17">
        <v>3</v>
      </c>
      <c r="J69" s="17">
        <v>4</v>
      </c>
      <c r="K69" s="17">
        <v>4</v>
      </c>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row>
    <row r="70" spans="2:38" ht="11.25">
      <c r="B70" s="12" t="s">
        <v>9</v>
      </c>
      <c r="C70" s="12">
        <f>VLOOKUP($A67,Tabelle!$A$2:$G$41,3)</f>
        <v>5</v>
      </c>
      <c r="D70" s="16">
        <v>3</v>
      </c>
      <c r="E70" s="17">
        <v>3</v>
      </c>
      <c r="F70" s="17">
        <v>5</v>
      </c>
      <c r="G70" s="17">
        <v>5</v>
      </c>
      <c r="H70" s="17">
        <v>6</v>
      </c>
      <c r="I70" s="17">
        <v>6</v>
      </c>
      <c r="J70" s="17">
        <v>5</v>
      </c>
      <c r="K70" s="17">
        <v>5</v>
      </c>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row>
    <row r="71" spans="2:38" ht="11.25">
      <c r="B71" s="12" t="s">
        <v>10</v>
      </c>
      <c r="C71" s="12">
        <f>VLOOKUP($A67,Tabelle!$A$2:$G$41,4)</f>
        <v>7</v>
      </c>
      <c r="D71" s="16">
        <v>4</v>
      </c>
      <c r="E71" s="17">
        <v>4</v>
      </c>
      <c r="F71" s="17">
        <v>6</v>
      </c>
      <c r="G71" s="17">
        <v>7</v>
      </c>
      <c r="H71" s="17">
        <v>7</v>
      </c>
      <c r="I71" s="17">
        <v>7</v>
      </c>
      <c r="J71" s="17">
        <v>7</v>
      </c>
      <c r="K71" s="17">
        <v>6</v>
      </c>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row>
    <row r="72" spans="2:38" ht="11.25">
      <c r="B72" s="12"/>
      <c r="C72" s="12"/>
      <c r="D72" s="16">
        <v>5</v>
      </c>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row>
    <row r="73" spans="2:38" ht="11.25">
      <c r="B73" s="12"/>
      <c r="C73" s="12"/>
      <c r="D73" s="16">
        <v>6</v>
      </c>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row>
    <row r="74" spans="2:38" ht="11.25">
      <c r="B74" s="12"/>
      <c r="C74" s="12"/>
      <c r="D74" s="16">
        <v>7</v>
      </c>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row>
    <row r="75" spans="2:38" ht="11.25">
      <c r="B75" s="12"/>
      <c r="C75" s="12"/>
      <c r="D75" s="16">
        <v>8</v>
      </c>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row>
    <row r="76" spans="2:38" ht="11.25">
      <c r="B76" s="12"/>
      <c r="C76" s="12"/>
      <c r="D76" s="16">
        <v>9</v>
      </c>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row>
    <row r="77" spans="2:38" ht="11.25">
      <c r="B77" s="12"/>
      <c r="C77" s="12"/>
      <c r="D77" s="16">
        <v>10</v>
      </c>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row>
    <row r="78" spans="2:38" ht="11.25">
      <c r="B78" s="12"/>
      <c r="C78" s="12"/>
      <c r="D78" s="16">
        <v>11</v>
      </c>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row>
    <row r="80" spans="1:38" ht="11.25">
      <c r="A80" s="12">
        <v>7</v>
      </c>
      <c r="B80" s="12" t="s">
        <v>6</v>
      </c>
      <c r="C80" s="12" t="str">
        <f>VLOOKUP($A80,Tabelle!$A$2:$G$41,2)</f>
        <v>6/7 sviluppo 4</v>
      </c>
      <c r="D80" s="13"/>
      <c r="E80" s="14">
        <v>1</v>
      </c>
      <c r="F80" s="14">
        <v>2</v>
      </c>
      <c r="G80" s="14">
        <v>3</v>
      </c>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row>
    <row r="81" spans="2:38" ht="11.25">
      <c r="B81" s="12" t="s">
        <v>7</v>
      </c>
      <c r="C81" s="12">
        <f>VLOOKUP($A80,Tabelle!$A$2:$G$41,5)</f>
        <v>4</v>
      </c>
      <c r="D81" s="16">
        <v>1</v>
      </c>
      <c r="E81" s="17">
        <v>1</v>
      </c>
      <c r="F81" s="17">
        <v>3</v>
      </c>
      <c r="G81" s="17">
        <v>3</v>
      </c>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row>
    <row r="82" spans="2:38" ht="11.25">
      <c r="B82" s="12" t="s">
        <v>8</v>
      </c>
      <c r="C82" s="12">
        <f>VLOOKUP($A80,Tabelle!$A$2:$G$41,6)</f>
        <v>3</v>
      </c>
      <c r="D82" s="16">
        <v>2</v>
      </c>
      <c r="E82" s="17">
        <v>2</v>
      </c>
      <c r="F82" s="17">
        <v>4</v>
      </c>
      <c r="G82" s="17">
        <v>4</v>
      </c>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row>
    <row r="83" spans="2:38" ht="11.25">
      <c r="B83" s="12" t="s">
        <v>9</v>
      </c>
      <c r="C83" s="12">
        <f>VLOOKUP($A80,Tabelle!$A$2:$G$41,3)</f>
        <v>6</v>
      </c>
      <c r="D83" s="16">
        <v>3</v>
      </c>
      <c r="E83" s="17">
        <v>6</v>
      </c>
      <c r="F83" s="17">
        <v>5</v>
      </c>
      <c r="G83" s="17">
        <v>5</v>
      </c>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row>
    <row r="84" spans="2:38" ht="11.25">
      <c r="B84" s="12" t="s">
        <v>10</v>
      </c>
      <c r="C84" s="12">
        <f>VLOOKUP($A80,Tabelle!$A$2:$G$41,4)</f>
        <v>7</v>
      </c>
      <c r="D84" s="16">
        <v>4</v>
      </c>
      <c r="E84" s="17">
        <v>7</v>
      </c>
      <c r="F84" s="17">
        <v>6</v>
      </c>
      <c r="G84" s="17">
        <v>7</v>
      </c>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row>
    <row r="85" spans="2:38" ht="11.25">
      <c r="B85" s="12"/>
      <c r="C85" s="12"/>
      <c r="D85" s="16">
        <v>5</v>
      </c>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row>
    <row r="86" spans="2:38" ht="11.25">
      <c r="B86" s="12"/>
      <c r="C86" s="12"/>
      <c r="D86" s="16">
        <v>6</v>
      </c>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row>
    <row r="87" spans="2:38" ht="11.25">
      <c r="B87" s="12"/>
      <c r="C87" s="12"/>
      <c r="D87" s="16">
        <v>7</v>
      </c>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row>
    <row r="88" spans="2:38" ht="11.25">
      <c r="B88" s="12"/>
      <c r="C88" s="12"/>
      <c r="D88" s="16">
        <v>8</v>
      </c>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row>
    <row r="89" spans="2:38" ht="11.25">
      <c r="B89" s="12"/>
      <c r="C89" s="12"/>
      <c r="D89" s="16">
        <v>9</v>
      </c>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row>
    <row r="90" spans="2:38" ht="11.25">
      <c r="B90" s="12"/>
      <c r="C90" s="12"/>
      <c r="D90" s="16">
        <v>10</v>
      </c>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row>
    <row r="91" spans="2:38" ht="11.25">
      <c r="B91" s="12"/>
      <c r="C91" s="12"/>
      <c r="D91" s="16">
        <v>11</v>
      </c>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row>
    <row r="93" spans="1:38" ht="11.25">
      <c r="A93" s="12">
        <v>8</v>
      </c>
      <c r="B93" s="12" t="s">
        <v>6</v>
      </c>
      <c r="C93" s="12" t="str">
        <f>VLOOKUP($A93,Tabelle!$A$2:$G$41,2)</f>
        <v>6/7 sviluppo 5</v>
      </c>
      <c r="D93" s="13"/>
      <c r="E93" s="14">
        <v>1</v>
      </c>
      <c r="F93" s="14">
        <v>2</v>
      </c>
      <c r="G93" s="14">
        <v>3</v>
      </c>
      <c r="H93" s="14">
        <v>4</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row>
    <row r="94" spans="2:38" ht="11.25">
      <c r="B94" s="12" t="s">
        <v>7</v>
      </c>
      <c r="C94" s="12">
        <f>VLOOKUP($A93,Tabelle!$A$2:$G$41,5)</f>
        <v>5</v>
      </c>
      <c r="D94" s="16">
        <v>1</v>
      </c>
      <c r="E94" s="17">
        <v>1</v>
      </c>
      <c r="F94" s="17">
        <v>1</v>
      </c>
      <c r="G94" s="17">
        <v>1</v>
      </c>
      <c r="H94" s="17">
        <v>3</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row>
    <row r="95" spans="2:38" ht="11.25">
      <c r="B95" s="12" t="s">
        <v>8</v>
      </c>
      <c r="C95" s="12">
        <f>VLOOKUP($A93,Tabelle!$A$2:$G$41,6)</f>
        <v>4</v>
      </c>
      <c r="D95" s="16">
        <v>2</v>
      </c>
      <c r="E95" s="17">
        <v>2</v>
      </c>
      <c r="F95" s="17">
        <v>2</v>
      </c>
      <c r="G95" s="17">
        <v>3</v>
      </c>
      <c r="H95" s="17">
        <v>4</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row>
    <row r="96" spans="2:38" ht="11.25">
      <c r="B96" s="12" t="s">
        <v>9</v>
      </c>
      <c r="C96" s="12">
        <f>VLOOKUP($A93,Tabelle!$A$2:$G$41,3)</f>
        <v>6</v>
      </c>
      <c r="D96" s="16">
        <v>3</v>
      </c>
      <c r="E96" s="17">
        <v>3</v>
      </c>
      <c r="F96" s="17">
        <v>4</v>
      </c>
      <c r="G96" s="17">
        <v>4</v>
      </c>
      <c r="H96" s="17">
        <v>5</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row>
    <row r="97" spans="2:38" ht="11.25">
      <c r="B97" s="12" t="s">
        <v>10</v>
      </c>
      <c r="C97" s="12">
        <f>VLOOKUP($A93,Tabelle!$A$2:$G$41,4)</f>
        <v>7</v>
      </c>
      <c r="D97" s="16">
        <v>4</v>
      </c>
      <c r="E97" s="17">
        <v>6</v>
      </c>
      <c r="F97" s="17">
        <v>5</v>
      </c>
      <c r="G97" s="17">
        <v>5</v>
      </c>
      <c r="H97" s="17">
        <v>6</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row>
    <row r="98" spans="2:38" ht="11.25">
      <c r="B98" s="12"/>
      <c r="C98" s="12"/>
      <c r="D98" s="16">
        <v>5</v>
      </c>
      <c r="E98" s="17">
        <v>7</v>
      </c>
      <c r="F98" s="17">
        <v>6</v>
      </c>
      <c r="G98" s="17">
        <v>7</v>
      </c>
      <c r="H98" s="17">
        <v>7</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row>
    <row r="99" spans="2:38" ht="11.25">
      <c r="B99" s="12"/>
      <c r="C99" s="12"/>
      <c r="D99" s="16">
        <v>6</v>
      </c>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row>
    <row r="100" spans="2:38" ht="11.25">
      <c r="B100" s="12"/>
      <c r="C100" s="12"/>
      <c r="D100" s="16">
        <v>7</v>
      </c>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row>
    <row r="101" spans="2:38" ht="11.25">
      <c r="B101" s="12"/>
      <c r="C101" s="12"/>
      <c r="D101" s="16">
        <v>8</v>
      </c>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row>
    <row r="102" spans="2:38" ht="11.25">
      <c r="B102" s="12"/>
      <c r="C102" s="12"/>
      <c r="D102" s="16">
        <v>9</v>
      </c>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row>
    <row r="103" spans="2:38" ht="11.25">
      <c r="B103" s="12"/>
      <c r="C103" s="12"/>
      <c r="D103" s="16">
        <v>10</v>
      </c>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row>
    <row r="104" spans="2:38" ht="11.25">
      <c r="B104" s="12"/>
      <c r="C104" s="12"/>
      <c r="D104" s="16">
        <v>11</v>
      </c>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row>
    <row r="106" spans="1:38" ht="11.25">
      <c r="A106" s="12">
        <v>9</v>
      </c>
      <c r="B106" s="12" t="s">
        <v>6</v>
      </c>
      <c r="C106" s="12" t="str">
        <f>VLOOKUP($A106,Tabelle!$A$2:$G$41,2)</f>
        <v>4/8 sviluppo 3</v>
      </c>
      <c r="D106" s="13"/>
      <c r="E106" s="14">
        <v>1</v>
      </c>
      <c r="F106" s="14">
        <v>2</v>
      </c>
      <c r="G106" s="14">
        <v>3</v>
      </c>
      <c r="H106" s="14">
        <v>4</v>
      </c>
      <c r="I106" s="14">
        <v>5</v>
      </c>
      <c r="J106" s="14">
        <v>6</v>
      </c>
      <c r="K106" s="14">
        <v>7</v>
      </c>
      <c r="L106" s="14">
        <v>8</v>
      </c>
      <c r="M106" s="14">
        <v>9</v>
      </c>
      <c r="N106" s="14">
        <v>10</v>
      </c>
      <c r="O106" s="14">
        <v>11</v>
      </c>
      <c r="P106" s="14">
        <v>12</v>
      </c>
      <c r="Q106" s="14">
        <v>13</v>
      </c>
      <c r="R106" s="14">
        <v>14</v>
      </c>
      <c r="S106" s="14">
        <v>15</v>
      </c>
      <c r="T106" s="14">
        <v>16</v>
      </c>
      <c r="U106" s="14">
        <v>17</v>
      </c>
      <c r="V106" s="14">
        <v>18</v>
      </c>
      <c r="W106" s="14">
        <v>19</v>
      </c>
      <c r="X106" s="14">
        <v>20</v>
      </c>
      <c r="Y106" s="14">
        <v>21</v>
      </c>
      <c r="Z106" s="14"/>
      <c r="AA106" s="14"/>
      <c r="AB106" s="14"/>
      <c r="AC106" s="14"/>
      <c r="AD106" s="14"/>
      <c r="AE106" s="14"/>
      <c r="AF106" s="14"/>
      <c r="AG106" s="14"/>
      <c r="AH106" s="14"/>
      <c r="AI106" s="14"/>
      <c r="AJ106" s="14"/>
      <c r="AK106" s="14"/>
      <c r="AL106" s="14"/>
    </row>
    <row r="107" spans="2:38" ht="11.25">
      <c r="B107" s="12" t="s">
        <v>7</v>
      </c>
      <c r="C107" s="12">
        <f>VLOOKUP($A106,Tabelle!$A$2:$G$41,5)</f>
        <v>3</v>
      </c>
      <c r="D107" s="16">
        <v>1</v>
      </c>
      <c r="E107" s="17">
        <v>1</v>
      </c>
      <c r="F107" s="17">
        <v>1</v>
      </c>
      <c r="G107" s="17">
        <v>1</v>
      </c>
      <c r="H107" s="17">
        <v>1</v>
      </c>
      <c r="I107" s="17">
        <v>1</v>
      </c>
      <c r="J107" s="17">
        <v>1</v>
      </c>
      <c r="K107" s="17">
        <v>1</v>
      </c>
      <c r="L107" s="17">
        <v>1</v>
      </c>
      <c r="M107" s="17">
        <v>2</v>
      </c>
      <c r="N107" s="17">
        <v>2</v>
      </c>
      <c r="O107" s="17">
        <v>2</v>
      </c>
      <c r="P107" s="17">
        <v>2</v>
      </c>
      <c r="Q107" s="17">
        <v>2</v>
      </c>
      <c r="R107" s="17">
        <v>2</v>
      </c>
      <c r="S107" s="17">
        <v>3</v>
      </c>
      <c r="T107" s="17">
        <v>3</v>
      </c>
      <c r="U107" s="17">
        <v>3</v>
      </c>
      <c r="V107" s="17">
        <v>4</v>
      </c>
      <c r="W107" s="17">
        <v>4</v>
      </c>
      <c r="X107" s="17">
        <v>4</v>
      </c>
      <c r="Y107" s="17">
        <v>5</v>
      </c>
      <c r="Z107" s="17"/>
      <c r="AA107" s="17"/>
      <c r="AB107" s="17"/>
      <c r="AC107" s="17"/>
      <c r="AD107" s="17"/>
      <c r="AE107" s="17"/>
      <c r="AF107" s="17"/>
      <c r="AG107" s="17"/>
      <c r="AH107" s="17"/>
      <c r="AI107" s="17"/>
      <c r="AJ107" s="17"/>
      <c r="AK107" s="17"/>
      <c r="AL107" s="17"/>
    </row>
    <row r="108" spans="2:38" ht="11.25">
      <c r="B108" s="12" t="s">
        <v>8</v>
      </c>
      <c r="C108" s="12">
        <f>VLOOKUP($A106,Tabelle!$A$2:$G$41,6)</f>
        <v>21</v>
      </c>
      <c r="D108" s="16">
        <v>2</v>
      </c>
      <c r="E108" s="17">
        <v>2</v>
      </c>
      <c r="F108" s="17">
        <v>2</v>
      </c>
      <c r="G108" s="17">
        <v>3</v>
      </c>
      <c r="H108" s="17">
        <v>4</v>
      </c>
      <c r="I108" s="17">
        <v>4</v>
      </c>
      <c r="J108" s="17">
        <v>5</v>
      </c>
      <c r="K108" s="17">
        <v>5</v>
      </c>
      <c r="L108" s="17">
        <v>7</v>
      </c>
      <c r="M108" s="17">
        <v>3</v>
      </c>
      <c r="N108" s="17">
        <v>3</v>
      </c>
      <c r="O108" s="17">
        <v>3</v>
      </c>
      <c r="P108" s="17">
        <v>4</v>
      </c>
      <c r="Q108" s="17">
        <v>5</v>
      </c>
      <c r="R108" s="17">
        <v>6</v>
      </c>
      <c r="S108" s="17">
        <v>4</v>
      </c>
      <c r="T108" s="17">
        <v>6</v>
      </c>
      <c r="U108" s="17">
        <v>7</v>
      </c>
      <c r="V108" s="17">
        <v>5</v>
      </c>
      <c r="W108" s="17">
        <v>5</v>
      </c>
      <c r="X108" s="17">
        <v>6</v>
      </c>
      <c r="Y108" s="17">
        <v>6</v>
      </c>
      <c r="Z108" s="17"/>
      <c r="AA108" s="17"/>
      <c r="AB108" s="17"/>
      <c r="AC108" s="17"/>
      <c r="AD108" s="17"/>
      <c r="AE108" s="17"/>
      <c r="AF108" s="17"/>
      <c r="AG108" s="17"/>
      <c r="AH108" s="17"/>
      <c r="AI108" s="17"/>
      <c r="AJ108" s="17"/>
      <c r="AK108" s="17"/>
      <c r="AL108" s="17"/>
    </row>
    <row r="109" spans="2:38" ht="11.25">
      <c r="B109" s="12" t="s">
        <v>9</v>
      </c>
      <c r="C109" s="12">
        <f>VLOOKUP($A106,Tabelle!$A$2:$G$41,3)</f>
        <v>4</v>
      </c>
      <c r="D109" s="16">
        <v>3</v>
      </c>
      <c r="E109" s="17">
        <v>3</v>
      </c>
      <c r="F109" s="17">
        <v>8</v>
      </c>
      <c r="G109" s="17">
        <v>8</v>
      </c>
      <c r="H109" s="17">
        <v>5</v>
      </c>
      <c r="I109" s="17">
        <v>6</v>
      </c>
      <c r="J109" s="17">
        <v>6</v>
      </c>
      <c r="K109" s="17">
        <v>7</v>
      </c>
      <c r="L109" s="17">
        <v>8</v>
      </c>
      <c r="M109" s="17">
        <v>4</v>
      </c>
      <c r="N109" s="17">
        <v>5</v>
      </c>
      <c r="O109" s="17">
        <v>6</v>
      </c>
      <c r="P109" s="17">
        <v>7</v>
      </c>
      <c r="Q109" s="17">
        <v>7</v>
      </c>
      <c r="R109" s="17">
        <v>7</v>
      </c>
      <c r="S109" s="17">
        <v>7</v>
      </c>
      <c r="T109" s="17">
        <v>7</v>
      </c>
      <c r="U109" s="17">
        <v>8</v>
      </c>
      <c r="V109" s="17">
        <v>6</v>
      </c>
      <c r="W109" s="17">
        <v>8</v>
      </c>
      <c r="X109" s="17">
        <v>8</v>
      </c>
      <c r="Y109" s="17">
        <v>8</v>
      </c>
      <c r="Z109" s="17"/>
      <c r="AA109" s="17"/>
      <c r="AB109" s="17"/>
      <c r="AC109" s="17"/>
      <c r="AD109" s="17"/>
      <c r="AE109" s="17"/>
      <c r="AF109" s="17"/>
      <c r="AG109" s="17"/>
      <c r="AH109" s="17"/>
      <c r="AI109" s="17"/>
      <c r="AJ109" s="17"/>
      <c r="AK109" s="17"/>
      <c r="AL109" s="17"/>
    </row>
    <row r="110" spans="2:38" ht="11.25">
      <c r="B110" s="12" t="s">
        <v>10</v>
      </c>
      <c r="C110" s="12">
        <f>VLOOKUP($A106,Tabelle!$A$2:$G$41,4)</f>
        <v>8</v>
      </c>
      <c r="D110" s="16">
        <v>4</v>
      </c>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row>
    <row r="111" spans="2:38" ht="11.25">
      <c r="B111" s="12"/>
      <c r="C111" s="12"/>
      <c r="D111" s="16">
        <v>5</v>
      </c>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row>
    <row r="112" spans="2:38" ht="11.25">
      <c r="B112" s="12"/>
      <c r="C112" s="12"/>
      <c r="D112" s="16">
        <v>6</v>
      </c>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row>
    <row r="113" spans="2:38" ht="11.25">
      <c r="B113" s="12"/>
      <c r="C113" s="12"/>
      <c r="D113" s="16">
        <v>7</v>
      </c>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row>
    <row r="114" spans="2:38" ht="11.25">
      <c r="B114" s="12"/>
      <c r="C114" s="12"/>
      <c r="D114" s="16">
        <v>8</v>
      </c>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row>
    <row r="115" spans="2:38" ht="11.25">
      <c r="B115" s="12"/>
      <c r="C115" s="12"/>
      <c r="D115" s="16">
        <v>9</v>
      </c>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row>
    <row r="116" spans="2:38" ht="11.25">
      <c r="B116" s="12"/>
      <c r="C116" s="12"/>
      <c r="D116" s="16">
        <v>10</v>
      </c>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row>
    <row r="117" spans="2:38" ht="11.25">
      <c r="B117" s="12"/>
      <c r="C117" s="12"/>
      <c r="D117" s="16">
        <v>11</v>
      </c>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row>
    <row r="119" spans="1:38" ht="11.25">
      <c r="A119" s="12">
        <v>10</v>
      </c>
      <c r="B119" s="12" t="s">
        <v>6</v>
      </c>
      <c r="C119" s="12" t="str">
        <f>VLOOKUP($A119,Tabelle!$A$2:$G$41,2)</f>
        <v>5/8 sviluppo 3</v>
      </c>
      <c r="D119" s="13"/>
      <c r="E119" s="14">
        <v>1</v>
      </c>
      <c r="F119" s="14">
        <v>2</v>
      </c>
      <c r="G119" s="14">
        <v>3</v>
      </c>
      <c r="H119" s="14">
        <v>4</v>
      </c>
      <c r="I119" s="14">
        <v>5</v>
      </c>
      <c r="J119" s="14">
        <v>6</v>
      </c>
      <c r="K119" s="14">
        <v>7</v>
      </c>
      <c r="L119" s="14">
        <v>8</v>
      </c>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row>
    <row r="120" spans="2:38" ht="11.25">
      <c r="B120" s="12" t="s">
        <v>7</v>
      </c>
      <c r="C120" s="12">
        <f>VLOOKUP($A119,Tabelle!$A$2:$G$41,5)</f>
        <v>3</v>
      </c>
      <c r="D120" s="16">
        <v>1</v>
      </c>
      <c r="E120" s="17">
        <v>1</v>
      </c>
      <c r="F120" s="17">
        <v>1</v>
      </c>
      <c r="G120" s="17">
        <v>1</v>
      </c>
      <c r="H120" s="17">
        <v>2</v>
      </c>
      <c r="I120" s="17">
        <v>2</v>
      </c>
      <c r="J120" s="17">
        <v>2</v>
      </c>
      <c r="K120" s="17">
        <v>3</v>
      </c>
      <c r="L120" s="17">
        <v>5</v>
      </c>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row>
    <row r="121" spans="2:38" ht="11.25">
      <c r="B121" s="12" t="s">
        <v>8</v>
      </c>
      <c r="C121" s="12">
        <f>VLOOKUP($A119,Tabelle!$A$2:$G$41,6)</f>
        <v>8</v>
      </c>
      <c r="D121" s="16">
        <v>2</v>
      </c>
      <c r="E121" s="17">
        <v>3</v>
      </c>
      <c r="F121" s="17">
        <v>4</v>
      </c>
      <c r="G121" s="17">
        <v>6</v>
      </c>
      <c r="H121" s="17">
        <v>3</v>
      </c>
      <c r="I121" s="17">
        <v>4</v>
      </c>
      <c r="J121" s="17">
        <v>7</v>
      </c>
      <c r="K121" s="17">
        <v>4</v>
      </c>
      <c r="L121" s="17">
        <v>6</v>
      </c>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row>
    <row r="122" spans="2:38" ht="11.25">
      <c r="B122" s="12" t="s">
        <v>9</v>
      </c>
      <c r="C122" s="12">
        <f>VLOOKUP($A119,Tabelle!$A$2:$G$41,3)</f>
        <v>5</v>
      </c>
      <c r="D122" s="16">
        <v>3</v>
      </c>
      <c r="E122" s="17">
        <v>5</v>
      </c>
      <c r="F122" s="17">
        <v>7</v>
      </c>
      <c r="G122" s="17">
        <v>8</v>
      </c>
      <c r="H122" s="17">
        <v>6</v>
      </c>
      <c r="I122" s="17">
        <v>5</v>
      </c>
      <c r="J122" s="17">
        <v>8</v>
      </c>
      <c r="K122" s="17">
        <v>8</v>
      </c>
      <c r="L122" s="17">
        <v>7</v>
      </c>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row>
    <row r="123" spans="2:38" ht="11.25">
      <c r="B123" s="12" t="s">
        <v>10</v>
      </c>
      <c r="C123" s="12">
        <f>VLOOKUP($A119,Tabelle!$A$2:$G$41,4)</f>
        <v>8</v>
      </c>
      <c r="D123" s="16">
        <v>4</v>
      </c>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row>
    <row r="124" spans="2:38" ht="11.25">
      <c r="B124" s="12"/>
      <c r="C124" s="12"/>
      <c r="D124" s="16">
        <v>5</v>
      </c>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row>
    <row r="125" spans="2:38" ht="11.25">
      <c r="B125" s="12"/>
      <c r="C125" s="12"/>
      <c r="D125" s="16">
        <v>6</v>
      </c>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row>
    <row r="126" spans="2:38" ht="11.25">
      <c r="B126" s="12"/>
      <c r="C126" s="12"/>
      <c r="D126" s="16">
        <v>7</v>
      </c>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row>
    <row r="127" spans="2:38" ht="11.25">
      <c r="B127" s="12"/>
      <c r="C127" s="12"/>
      <c r="D127" s="16">
        <v>8</v>
      </c>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row>
    <row r="128" spans="2:38" ht="11.25">
      <c r="B128" s="12"/>
      <c r="C128" s="12"/>
      <c r="D128" s="16">
        <v>9</v>
      </c>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row>
    <row r="129" spans="2:38" ht="11.25">
      <c r="B129" s="12"/>
      <c r="C129" s="12"/>
      <c r="D129" s="16">
        <v>10</v>
      </c>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row>
    <row r="130" spans="2:38" ht="11.25">
      <c r="B130" s="12"/>
      <c r="C130" s="12"/>
      <c r="D130" s="16">
        <v>11</v>
      </c>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row>
    <row r="132" spans="1:38" ht="11.25">
      <c r="A132" s="12">
        <v>11</v>
      </c>
      <c r="B132" s="12" t="s">
        <v>6</v>
      </c>
      <c r="C132" s="12" t="str">
        <f>VLOOKUP($A132,Tabelle!$A$2:$G$41,2)</f>
        <v>5/8 sviluppo 4</v>
      </c>
      <c r="D132" s="13"/>
      <c r="E132" s="14">
        <v>1</v>
      </c>
      <c r="F132" s="14">
        <v>2</v>
      </c>
      <c r="G132" s="14">
        <v>3</v>
      </c>
      <c r="H132" s="14">
        <v>4</v>
      </c>
      <c r="I132" s="14">
        <v>5</v>
      </c>
      <c r="J132" s="14">
        <v>6</v>
      </c>
      <c r="K132" s="14">
        <v>7</v>
      </c>
      <c r="L132" s="14">
        <v>8</v>
      </c>
      <c r="M132" s="14">
        <v>9</v>
      </c>
      <c r="N132" s="14">
        <v>10</v>
      </c>
      <c r="O132" s="14">
        <v>11</v>
      </c>
      <c r="P132" s="14">
        <v>12</v>
      </c>
      <c r="Q132" s="14">
        <v>13</v>
      </c>
      <c r="R132" s="14">
        <v>14</v>
      </c>
      <c r="S132" s="14"/>
      <c r="T132" s="14"/>
      <c r="U132" s="14"/>
      <c r="V132" s="14"/>
      <c r="W132" s="14"/>
      <c r="X132" s="14"/>
      <c r="Y132" s="14"/>
      <c r="Z132" s="14"/>
      <c r="AA132" s="14"/>
      <c r="AB132" s="14"/>
      <c r="AC132" s="14"/>
      <c r="AD132" s="14"/>
      <c r="AE132" s="14"/>
      <c r="AF132" s="14"/>
      <c r="AG132" s="14"/>
      <c r="AH132" s="14"/>
      <c r="AI132" s="14"/>
      <c r="AJ132" s="14"/>
      <c r="AK132" s="14"/>
      <c r="AL132" s="14"/>
    </row>
    <row r="133" spans="2:38" ht="11.25">
      <c r="B133" s="12" t="s">
        <v>7</v>
      </c>
      <c r="C133" s="12">
        <f>VLOOKUP($A132,Tabelle!$A$2:$G$41,5)</f>
        <v>4</v>
      </c>
      <c r="D133" s="16">
        <v>1</v>
      </c>
      <c r="E133" s="17">
        <v>1</v>
      </c>
      <c r="F133" s="17">
        <v>1</v>
      </c>
      <c r="G133" s="17">
        <v>1</v>
      </c>
      <c r="H133" s="17">
        <v>1</v>
      </c>
      <c r="I133" s="17">
        <v>1</v>
      </c>
      <c r="J133" s="17">
        <v>1</v>
      </c>
      <c r="K133" s="17">
        <v>1</v>
      </c>
      <c r="L133" s="17">
        <v>2</v>
      </c>
      <c r="M133" s="17">
        <v>2</v>
      </c>
      <c r="N133" s="17">
        <v>2</v>
      </c>
      <c r="O133" s="17">
        <v>2</v>
      </c>
      <c r="P133" s="17">
        <v>3</v>
      </c>
      <c r="Q133" s="17">
        <v>3</v>
      </c>
      <c r="R133" s="17">
        <v>5</v>
      </c>
      <c r="S133" s="17"/>
      <c r="T133" s="17"/>
      <c r="U133" s="17"/>
      <c r="V133" s="17"/>
      <c r="W133" s="17"/>
      <c r="X133" s="17"/>
      <c r="Y133" s="17"/>
      <c r="Z133" s="17"/>
      <c r="AA133" s="17"/>
      <c r="AB133" s="17"/>
      <c r="AC133" s="17"/>
      <c r="AD133" s="17"/>
      <c r="AE133" s="17"/>
      <c r="AF133" s="17"/>
      <c r="AG133" s="17"/>
      <c r="AH133" s="17"/>
      <c r="AI133" s="17"/>
      <c r="AJ133" s="17"/>
      <c r="AK133" s="17"/>
      <c r="AL133" s="17"/>
    </row>
    <row r="134" spans="2:38" ht="11.25">
      <c r="B134" s="12" t="s">
        <v>8</v>
      </c>
      <c r="C134" s="12">
        <f>VLOOKUP($A132,Tabelle!$A$2:$G$41,6)</f>
        <v>14</v>
      </c>
      <c r="D134" s="16">
        <v>2</v>
      </c>
      <c r="E134" s="17">
        <v>2</v>
      </c>
      <c r="F134" s="17">
        <v>2</v>
      </c>
      <c r="G134" s="17">
        <v>2</v>
      </c>
      <c r="H134" s="17">
        <v>3</v>
      </c>
      <c r="I134" s="17">
        <v>3</v>
      </c>
      <c r="J134" s="17">
        <v>4</v>
      </c>
      <c r="K134" s="17">
        <v>4</v>
      </c>
      <c r="L134" s="17">
        <v>3</v>
      </c>
      <c r="M134" s="17">
        <v>3</v>
      </c>
      <c r="N134" s="17">
        <v>4</v>
      </c>
      <c r="O134" s="17">
        <v>4</v>
      </c>
      <c r="P134" s="17">
        <v>4</v>
      </c>
      <c r="Q134" s="17">
        <v>4</v>
      </c>
      <c r="R134" s="17">
        <v>6</v>
      </c>
      <c r="S134" s="17"/>
      <c r="T134" s="17"/>
      <c r="U134" s="17"/>
      <c r="V134" s="17"/>
      <c r="W134" s="17"/>
      <c r="X134" s="17"/>
      <c r="Y134" s="17"/>
      <c r="Z134" s="17"/>
      <c r="AA134" s="17"/>
      <c r="AB134" s="17"/>
      <c r="AC134" s="17"/>
      <c r="AD134" s="17"/>
      <c r="AE134" s="17"/>
      <c r="AF134" s="17"/>
      <c r="AG134" s="17"/>
      <c r="AH134" s="17"/>
      <c r="AI134" s="17"/>
      <c r="AJ134" s="17"/>
      <c r="AK134" s="17"/>
      <c r="AL134" s="17"/>
    </row>
    <row r="135" spans="2:38" ht="11.25">
      <c r="B135" s="12" t="s">
        <v>9</v>
      </c>
      <c r="C135" s="12">
        <f>VLOOKUP($A132,Tabelle!$A$2:$G$41,3)</f>
        <v>5</v>
      </c>
      <c r="D135" s="16">
        <v>3</v>
      </c>
      <c r="E135" s="17">
        <v>3</v>
      </c>
      <c r="F135" s="17">
        <v>5</v>
      </c>
      <c r="G135" s="17">
        <v>7</v>
      </c>
      <c r="H135" s="17">
        <v>5</v>
      </c>
      <c r="I135" s="17">
        <v>6</v>
      </c>
      <c r="J135" s="17">
        <v>5</v>
      </c>
      <c r="K135" s="17">
        <v>6</v>
      </c>
      <c r="L135" s="17">
        <v>5</v>
      </c>
      <c r="M135" s="17">
        <v>6</v>
      </c>
      <c r="N135" s="17">
        <v>5</v>
      </c>
      <c r="O135" s="17">
        <v>6</v>
      </c>
      <c r="P135" s="17">
        <v>5</v>
      </c>
      <c r="Q135" s="17">
        <v>7</v>
      </c>
      <c r="R135" s="17">
        <v>7</v>
      </c>
      <c r="S135" s="17"/>
      <c r="T135" s="17"/>
      <c r="U135" s="17"/>
      <c r="V135" s="17"/>
      <c r="W135" s="17"/>
      <c r="X135" s="17"/>
      <c r="Y135" s="17"/>
      <c r="Z135" s="17"/>
      <c r="AA135" s="17"/>
      <c r="AB135" s="17"/>
      <c r="AC135" s="17"/>
      <c r="AD135" s="17"/>
      <c r="AE135" s="17"/>
      <c r="AF135" s="17"/>
      <c r="AG135" s="17"/>
      <c r="AH135" s="17"/>
      <c r="AI135" s="17"/>
      <c r="AJ135" s="17"/>
      <c r="AK135" s="17"/>
      <c r="AL135" s="17"/>
    </row>
    <row r="136" spans="2:38" ht="11.25">
      <c r="B136" s="12" t="s">
        <v>10</v>
      </c>
      <c r="C136" s="12">
        <f>VLOOKUP($A132,Tabelle!$A$2:$G$41,4)</f>
        <v>8</v>
      </c>
      <c r="D136" s="16">
        <v>4</v>
      </c>
      <c r="E136" s="17">
        <v>4</v>
      </c>
      <c r="F136" s="17">
        <v>6</v>
      </c>
      <c r="G136" s="17">
        <v>8</v>
      </c>
      <c r="H136" s="17">
        <v>7</v>
      </c>
      <c r="I136" s="17">
        <v>8</v>
      </c>
      <c r="J136" s="17">
        <v>8</v>
      </c>
      <c r="K136" s="17">
        <v>7</v>
      </c>
      <c r="L136" s="17">
        <v>8</v>
      </c>
      <c r="M136" s="17">
        <v>7</v>
      </c>
      <c r="N136" s="17">
        <v>7</v>
      </c>
      <c r="O136" s="17">
        <v>8</v>
      </c>
      <c r="P136" s="17">
        <v>6</v>
      </c>
      <c r="Q136" s="17">
        <v>8</v>
      </c>
      <c r="R136" s="17">
        <v>8</v>
      </c>
      <c r="S136" s="17"/>
      <c r="T136" s="17"/>
      <c r="U136" s="17"/>
      <c r="V136" s="17"/>
      <c r="W136" s="17"/>
      <c r="X136" s="17"/>
      <c r="Y136" s="17"/>
      <c r="Z136" s="17"/>
      <c r="AA136" s="17"/>
      <c r="AB136" s="17"/>
      <c r="AC136" s="17"/>
      <c r="AD136" s="17"/>
      <c r="AE136" s="17"/>
      <c r="AF136" s="17"/>
      <c r="AG136" s="17"/>
      <c r="AH136" s="17"/>
      <c r="AI136" s="17"/>
      <c r="AJ136" s="17"/>
      <c r="AK136" s="17"/>
      <c r="AL136" s="17"/>
    </row>
    <row r="137" spans="2:38" ht="11.25">
      <c r="B137" s="12"/>
      <c r="C137" s="12"/>
      <c r="D137" s="16">
        <v>5</v>
      </c>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row>
    <row r="138" spans="2:38" ht="11.25">
      <c r="B138" s="12"/>
      <c r="C138" s="12"/>
      <c r="D138" s="16">
        <v>6</v>
      </c>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row>
    <row r="139" spans="2:38" ht="11.25">
      <c r="B139" s="12"/>
      <c r="C139" s="12"/>
      <c r="D139" s="16">
        <v>7</v>
      </c>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row>
    <row r="140" spans="2:38" ht="11.25">
      <c r="B140" s="12"/>
      <c r="C140" s="12"/>
      <c r="D140" s="16">
        <v>8</v>
      </c>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row>
    <row r="141" spans="2:38" ht="11.25">
      <c r="B141" s="12"/>
      <c r="C141" s="12"/>
      <c r="D141" s="16">
        <v>9</v>
      </c>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row>
    <row r="142" spans="2:38" ht="11.25">
      <c r="B142" s="12"/>
      <c r="C142" s="12"/>
      <c r="D142" s="16">
        <v>10</v>
      </c>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row>
    <row r="143" spans="2:38" ht="11.25">
      <c r="B143" s="12"/>
      <c r="C143" s="12"/>
      <c r="D143" s="16">
        <v>11</v>
      </c>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row>
    <row r="145" spans="1:38" ht="11.25">
      <c r="A145" s="12">
        <v>12</v>
      </c>
      <c r="B145" s="12" t="s">
        <v>6</v>
      </c>
      <c r="C145" s="12" t="str">
        <f>VLOOKUP($A145,Tabelle!$A$2:$G$41,2)</f>
        <v>6/8 sviluppo 3</v>
      </c>
      <c r="D145" s="13"/>
      <c r="E145" s="14">
        <v>1</v>
      </c>
      <c r="F145" s="14">
        <v>2</v>
      </c>
      <c r="G145" s="14">
        <v>3</v>
      </c>
      <c r="H145" s="14">
        <v>4</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row>
    <row r="146" spans="2:38" ht="11.25">
      <c r="B146" s="12" t="s">
        <v>7</v>
      </c>
      <c r="C146" s="12">
        <f>VLOOKUP($A145,Tabelle!$A$2:$G$41,5)</f>
        <v>3</v>
      </c>
      <c r="D146" s="16">
        <v>1</v>
      </c>
      <c r="E146" s="17">
        <v>1</v>
      </c>
      <c r="F146" s="17">
        <v>4</v>
      </c>
      <c r="G146" s="17">
        <v>1</v>
      </c>
      <c r="H146" s="17">
        <v>2</v>
      </c>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row>
    <row r="147" spans="2:38" ht="11.25">
      <c r="B147" s="12" t="s">
        <v>8</v>
      </c>
      <c r="C147" s="12">
        <f>VLOOKUP($A145,Tabelle!$A$2:$G$41,6)</f>
        <v>4</v>
      </c>
      <c r="D147" s="16">
        <v>2</v>
      </c>
      <c r="E147" s="17">
        <v>2</v>
      </c>
      <c r="F147" s="17">
        <v>5</v>
      </c>
      <c r="G147" s="17">
        <v>7</v>
      </c>
      <c r="H147" s="17">
        <v>3</v>
      </c>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row>
    <row r="148" spans="2:38" ht="11.25">
      <c r="B148" s="12" t="s">
        <v>9</v>
      </c>
      <c r="C148" s="12">
        <f>VLOOKUP($A145,Tabelle!$A$2:$G$41,3)</f>
        <v>6</v>
      </c>
      <c r="D148" s="16">
        <v>3</v>
      </c>
      <c r="E148" s="17">
        <v>3</v>
      </c>
      <c r="F148" s="17">
        <v>6</v>
      </c>
      <c r="G148" s="17">
        <v>8</v>
      </c>
      <c r="H148" s="17">
        <v>7</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row>
    <row r="149" spans="2:38" ht="11.25">
      <c r="B149" s="12" t="s">
        <v>10</v>
      </c>
      <c r="C149" s="12">
        <f>VLOOKUP($A145,Tabelle!$A$2:$G$41,4)</f>
        <v>8</v>
      </c>
      <c r="D149" s="16">
        <v>4</v>
      </c>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row>
    <row r="150" spans="2:38" ht="11.25">
      <c r="B150" s="12"/>
      <c r="C150" s="12"/>
      <c r="D150" s="16">
        <v>5</v>
      </c>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row>
    <row r="151" spans="2:38" ht="11.25">
      <c r="B151" s="12"/>
      <c r="C151" s="12"/>
      <c r="D151" s="16">
        <v>6</v>
      </c>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row>
    <row r="152" spans="2:38" ht="11.25">
      <c r="B152" s="12"/>
      <c r="C152" s="12"/>
      <c r="D152" s="16">
        <v>7</v>
      </c>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row>
    <row r="153" spans="2:38" ht="11.25">
      <c r="B153" s="12"/>
      <c r="C153" s="12"/>
      <c r="D153" s="16">
        <v>8</v>
      </c>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row>
    <row r="154" spans="2:38" ht="11.25">
      <c r="B154" s="12"/>
      <c r="C154" s="12"/>
      <c r="D154" s="16">
        <v>9</v>
      </c>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row>
    <row r="155" spans="2:38" ht="11.25">
      <c r="B155" s="12"/>
      <c r="C155" s="12"/>
      <c r="D155" s="16">
        <v>10</v>
      </c>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row>
    <row r="156" spans="2:38" ht="11.25">
      <c r="B156" s="12"/>
      <c r="C156" s="12"/>
      <c r="D156" s="16">
        <v>11</v>
      </c>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row>
    <row r="158" spans="1:38" ht="11.25">
      <c r="A158" s="12">
        <v>13</v>
      </c>
      <c r="B158" s="12" t="s">
        <v>6</v>
      </c>
      <c r="C158" s="12" t="str">
        <f>VLOOKUP($A158,Tabelle!$A$2:$G$41,2)</f>
        <v>6/8 sviluppo 4</v>
      </c>
      <c r="D158" s="13"/>
      <c r="E158" s="14">
        <v>1</v>
      </c>
      <c r="F158" s="14">
        <v>2</v>
      </c>
      <c r="G158" s="14">
        <v>3</v>
      </c>
      <c r="H158" s="14">
        <v>4</v>
      </c>
      <c r="I158" s="14">
        <v>5</v>
      </c>
      <c r="J158" s="14">
        <v>6</v>
      </c>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row>
    <row r="159" spans="2:38" ht="11.25">
      <c r="B159" s="12" t="s">
        <v>7</v>
      </c>
      <c r="C159" s="12">
        <f>VLOOKUP($A158,Tabelle!$A$2:$G$41,5)</f>
        <v>4</v>
      </c>
      <c r="D159" s="16">
        <v>1</v>
      </c>
      <c r="E159" s="17">
        <v>1</v>
      </c>
      <c r="F159" s="17">
        <v>1</v>
      </c>
      <c r="G159" s="17">
        <v>2</v>
      </c>
      <c r="H159" s="17">
        <v>4</v>
      </c>
      <c r="I159" s="17">
        <v>1</v>
      </c>
      <c r="J159" s="17">
        <v>2</v>
      </c>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row>
    <row r="160" spans="2:38" ht="11.25">
      <c r="B160" s="12" t="s">
        <v>8</v>
      </c>
      <c r="C160" s="12">
        <f>VLOOKUP($A158,Tabelle!$A$2:$G$41,6)</f>
        <v>6</v>
      </c>
      <c r="D160" s="16">
        <v>2</v>
      </c>
      <c r="E160" s="17">
        <v>2</v>
      </c>
      <c r="F160" s="17">
        <v>5</v>
      </c>
      <c r="G160" s="17">
        <v>3</v>
      </c>
      <c r="H160" s="17">
        <v>6</v>
      </c>
      <c r="I160" s="17">
        <v>4</v>
      </c>
      <c r="J160" s="17">
        <v>3</v>
      </c>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row>
    <row r="161" spans="2:38" ht="11.25">
      <c r="B161" s="12" t="s">
        <v>9</v>
      </c>
      <c r="C161" s="12">
        <f>VLOOKUP($A158,Tabelle!$A$2:$G$41,3)</f>
        <v>6</v>
      </c>
      <c r="D161" s="16">
        <v>3</v>
      </c>
      <c r="E161" s="17">
        <v>3</v>
      </c>
      <c r="F161" s="17">
        <v>6</v>
      </c>
      <c r="G161" s="17">
        <v>5</v>
      </c>
      <c r="H161" s="17">
        <v>7</v>
      </c>
      <c r="I161" s="17">
        <v>5</v>
      </c>
      <c r="J161" s="17">
        <v>6</v>
      </c>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row>
    <row r="162" spans="2:38" ht="11.25">
      <c r="B162" s="12" t="s">
        <v>10</v>
      </c>
      <c r="C162" s="12">
        <f>VLOOKUP($A158,Tabelle!$A$2:$G$41,4)</f>
        <v>8</v>
      </c>
      <c r="D162" s="16">
        <v>4</v>
      </c>
      <c r="E162" s="17">
        <v>4</v>
      </c>
      <c r="F162" s="17">
        <v>7</v>
      </c>
      <c r="G162" s="17">
        <v>8</v>
      </c>
      <c r="H162" s="17">
        <v>8</v>
      </c>
      <c r="I162" s="17">
        <v>8</v>
      </c>
      <c r="J162" s="17">
        <v>7</v>
      </c>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row>
    <row r="163" spans="2:38" ht="11.25">
      <c r="B163" s="12"/>
      <c r="C163" s="12"/>
      <c r="D163" s="16">
        <v>5</v>
      </c>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row>
    <row r="164" spans="2:38" ht="11.25">
      <c r="B164" s="12"/>
      <c r="C164" s="12"/>
      <c r="D164" s="16">
        <v>6</v>
      </c>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row>
    <row r="165" spans="2:38" ht="11.25">
      <c r="B165" s="12"/>
      <c r="C165" s="12"/>
      <c r="D165" s="16">
        <v>7</v>
      </c>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row>
    <row r="166" spans="2:38" ht="11.25">
      <c r="B166" s="12"/>
      <c r="C166" s="12"/>
      <c r="D166" s="16">
        <v>8</v>
      </c>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row>
    <row r="167" spans="2:38" ht="11.25">
      <c r="B167" s="12"/>
      <c r="C167" s="12"/>
      <c r="D167" s="16">
        <v>9</v>
      </c>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row>
    <row r="168" spans="2:38" ht="11.25">
      <c r="B168" s="12"/>
      <c r="C168" s="12"/>
      <c r="D168" s="16">
        <v>10</v>
      </c>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row>
    <row r="169" spans="2:38" ht="11.25">
      <c r="B169" s="12"/>
      <c r="C169" s="12"/>
      <c r="D169" s="16">
        <v>11</v>
      </c>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row>
    <row r="171" spans="1:38" ht="11.25">
      <c r="A171" s="12">
        <v>14</v>
      </c>
      <c r="B171" s="12" t="s">
        <v>6</v>
      </c>
      <c r="C171" s="12" t="str">
        <f>VLOOKUP($A171,Tabelle!$A$2:$G$41,2)</f>
        <v>6/8 sviluppo 5</v>
      </c>
      <c r="D171" s="13"/>
      <c r="E171" s="14">
        <v>1</v>
      </c>
      <c r="F171" s="14">
        <v>2</v>
      </c>
      <c r="G171" s="14">
        <v>3</v>
      </c>
      <c r="H171" s="14">
        <v>4</v>
      </c>
      <c r="I171" s="14">
        <v>5</v>
      </c>
      <c r="J171" s="14">
        <v>6</v>
      </c>
      <c r="K171" s="14">
        <v>7</v>
      </c>
      <c r="L171" s="14">
        <v>8</v>
      </c>
      <c r="M171" s="14">
        <v>9</v>
      </c>
      <c r="N171" s="14">
        <v>10</v>
      </c>
      <c r="O171" s="14">
        <v>11</v>
      </c>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row>
    <row r="172" spans="2:38" ht="11.25">
      <c r="B172" s="12" t="s">
        <v>7</v>
      </c>
      <c r="C172" s="12">
        <f>VLOOKUP($A171,Tabelle!$A$2:$G$41,5)</f>
        <v>5</v>
      </c>
      <c r="D172" s="16">
        <v>1</v>
      </c>
      <c r="E172" s="17">
        <v>1</v>
      </c>
      <c r="F172" s="17">
        <v>1</v>
      </c>
      <c r="G172" s="17">
        <v>1</v>
      </c>
      <c r="H172" s="17">
        <v>1</v>
      </c>
      <c r="I172" s="17">
        <v>1</v>
      </c>
      <c r="J172" s="17">
        <v>1</v>
      </c>
      <c r="K172" s="17">
        <v>1</v>
      </c>
      <c r="L172" s="17">
        <v>2</v>
      </c>
      <c r="M172" s="17">
        <v>2</v>
      </c>
      <c r="N172" s="17">
        <v>2</v>
      </c>
      <c r="O172" s="17">
        <v>3</v>
      </c>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row>
    <row r="173" spans="2:38" ht="11.25">
      <c r="B173" s="12" t="s">
        <v>8</v>
      </c>
      <c r="C173" s="12">
        <f>VLOOKUP($A171,Tabelle!$A$2:$G$41,6)</f>
        <v>11</v>
      </c>
      <c r="D173" s="16">
        <v>2</v>
      </c>
      <c r="E173" s="17">
        <v>2</v>
      </c>
      <c r="F173" s="17">
        <v>2</v>
      </c>
      <c r="G173" s="17">
        <v>2</v>
      </c>
      <c r="H173" s="17">
        <v>2</v>
      </c>
      <c r="I173" s="17">
        <v>3</v>
      </c>
      <c r="J173" s="17">
        <v>3</v>
      </c>
      <c r="K173" s="17">
        <v>4</v>
      </c>
      <c r="L173" s="17">
        <v>3</v>
      </c>
      <c r="M173" s="17">
        <v>3</v>
      </c>
      <c r="N173" s="17">
        <v>5</v>
      </c>
      <c r="O173" s="17">
        <v>4</v>
      </c>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row>
    <row r="174" spans="2:38" ht="11.25">
      <c r="B174" s="12" t="s">
        <v>9</v>
      </c>
      <c r="C174" s="12">
        <f>VLOOKUP($A171,Tabelle!$A$2:$G$41,3)</f>
        <v>6</v>
      </c>
      <c r="D174" s="16">
        <v>3</v>
      </c>
      <c r="E174" s="17">
        <v>3</v>
      </c>
      <c r="F174" s="17">
        <v>3</v>
      </c>
      <c r="G174" s="17">
        <v>4</v>
      </c>
      <c r="H174" s="17">
        <v>5</v>
      </c>
      <c r="I174" s="17">
        <v>4</v>
      </c>
      <c r="J174" s="17">
        <v>5</v>
      </c>
      <c r="K174" s="17">
        <v>5</v>
      </c>
      <c r="L174" s="17">
        <v>4</v>
      </c>
      <c r="M174" s="17">
        <v>4</v>
      </c>
      <c r="N174" s="17">
        <v>6</v>
      </c>
      <c r="O174" s="17">
        <v>5</v>
      </c>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row>
    <row r="175" spans="2:38" ht="11.25">
      <c r="B175" s="12" t="s">
        <v>10</v>
      </c>
      <c r="C175" s="12">
        <f>VLOOKUP($A171,Tabelle!$A$2:$G$41,4)</f>
        <v>8</v>
      </c>
      <c r="D175" s="16">
        <v>4</v>
      </c>
      <c r="E175" s="17">
        <v>4</v>
      </c>
      <c r="F175" s="17">
        <v>6</v>
      </c>
      <c r="G175" s="17">
        <v>6</v>
      </c>
      <c r="H175" s="17">
        <v>7</v>
      </c>
      <c r="I175" s="17">
        <v>7</v>
      </c>
      <c r="J175" s="17">
        <v>6</v>
      </c>
      <c r="K175" s="17">
        <v>6</v>
      </c>
      <c r="L175" s="17">
        <v>5</v>
      </c>
      <c r="M175" s="17">
        <v>7</v>
      </c>
      <c r="N175" s="17">
        <v>7</v>
      </c>
      <c r="O175" s="17">
        <v>6</v>
      </c>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row>
    <row r="176" spans="2:38" ht="11.25">
      <c r="B176" s="12"/>
      <c r="C176" s="12"/>
      <c r="D176" s="16">
        <v>5</v>
      </c>
      <c r="E176" s="17">
        <v>5</v>
      </c>
      <c r="F176" s="17">
        <v>7</v>
      </c>
      <c r="G176" s="17">
        <v>8</v>
      </c>
      <c r="H176" s="17">
        <v>8</v>
      </c>
      <c r="I176" s="17">
        <v>8</v>
      </c>
      <c r="J176" s="17">
        <v>8</v>
      </c>
      <c r="K176" s="17">
        <v>7</v>
      </c>
      <c r="L176" s="17">
        <v>6</v>
      </c>
      <c r="M176" s="17">
        <v>8</v>
      </c>
      <c r="N176" s="17">
        <v>8</v>
      </c>
      <c r="O176" s="17">
        <v>7</v>
      </c>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row>
    <row r="177" spans="2:38" ht="11.25">
      <c r="B177" s="12"/>
      <c r="C177" s="12"/>
      <c r="D177" s="16">
        <v>6</v>
      </c>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row>
    <row r="178" spans="2:38" ht="11.25">
      <c r="B178" s="12"/>
      <c r="C178" s="12"/>
      <c r="D178" s="16">
        <v>7</v>
      </c>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row>
    <row r="179" spans="2:38" ht="11.25">
      <c r="B179" s="12"/>
      <c r="C179" s="12"/>
      <c r="D179" s="16">
        <v>8</v>
      </c>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row>
    <row r="180" spans="2:38" ht="11.25">
      <c r="B180" s="12"/>
      <c r="C180" s="12"/>
      <c r="D180" s="16">
        <v>9</v>
      </c>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row>
    <row r="181" spans="2:38" ht="11.25">
      <c r="B181" s="12"/>
      <c r="C181" s="12"/>
      <c r="D181" s="16">
        <v>10</v>
      </c>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row>
    <row r="182" spans="2:38" ht="11.25">
      <c r="B182" s="12"/>
      <c r="C182" s="12"/>
      <c r="D182" s="16">
        <v>11</v>
      </c>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row>
    <row r="184" spans="1:38" ht="11.25">
      <c r="A184" s="12">
        <v>15</v>
      </c>
      <c r="B184" s="12" t="s">
        <v>6</v>
      </c>
      <c r="C184" s="12" t="str">
        <f>VLOOKUP($A184,Tabelle!$A$2:$G$41,2)</f>
        <v>7/8 sviluppo 5</v>
      </c>
      <c r="D184" s="13"/>
      <c r="E184" s="14">
        <v>1</v>
      </c>
      <c r="F184" s="14">
        <v>2</v>
      </c>
      <c r="G184" s="14">
        <v>3</v>
      </c>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row>
    <row r="185" spans="2:38" ht="11.25">
      <c r="B185" s="12" t="s">
        <v>7</v>
      </c>
      <c r="C185" s="12">
        <f>VLOOKUP($A184,Tabelle!$A$2:$G$41,5)</f>
        <v>5</v>
      </c>
      <c r="D185" s="16">
        <v>1</v>
      </c>
      <c r="E185" s="17">
        <v>1</v>
      </c>
      <c r="F185" s="17">
        <v>1</v>
      </c>
      <c r="G185" s="17">
        <v>3</v>
      </c>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row>
    <row r="186" spans="2:38" ht="11.25">
      <c r="B186" s="12" t="s">
        <v>8</v>
      </c>
      <c r="C186" s="12">
        <f>VLOOKUP($A184,Tabelle!$A$2:$G$41,6)</f>
        <v>3</v>
      </c>
      <c r="D186" s="16">
        <v>2</v>
      </c>
      <c r="E186" s="17">
        <v>2</v>
      </c>
      <c r="F186" s="17">
        <v>2</v>
      </c>
      <c r="G186" s="17">
        <v>4</v>
      </c>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row>
    <row r="187" spans="2:38" ht="11.25">
      <c r="B187" s="12" t="s">
        <v>9</v>
      </c>
      <c r="C187" s="12">
        <f>VLOOKUP($A184,Tabelle!$A$2:$G$41,3)</f>
        <v>7</v>
      </c>
      <c r="D187" s="16">
        <v>3</v>
      </c>
      <c r="E187" s="17">
        <v>3</v>
      </c>
      <c r="F187" s="17">
        <v>4</v>
      </c>
      <c r="G187" s="17">
        <v>5</v>
      </c>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row>
    <row r="188" spans="2:38" ht="11.25">
      <c r="B188" s="12" t="s">
        <v>10</v>
      </c>
      <c r="C188" s="12">
        <f>VLOOKUP($A184,Tabelle!$A$2:$G$41,4)</f>
        <v>8</v>
      </c>
      <c r="D188" s="16">
        <v>4</v>
      </c>
      <c r="E188" s="17">
        <v>5</v>
      </c>
      <c r="F188" s="17">
        <v>6</v>
      </c>
      <c r="G188" s="17">
        <v>6</v>
      </c>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row>
    <row r="189" spans="2:38" ht="11.25">
      <c r="B189" s="12"/>
      <c r="C189" s="12"/>
      <c r="D189" s="16">
        <v>5</v>
      </c>
      <c r="E189" s="17">
        <v>7</v>
      </c>
      <c r="F189" s="17">
        <v>8</v>
      </c>
      <c r="G189" s="17">
        <v>7</v>
      </c>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row>
    <row r="190" spans="2:38" ht="11.25">
      <c r="B190" s="12"/>
      <c r="C190" s="12"/>
      <c r="D190" s="16">
        <v>6</v>
      </c>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row>
    <row r="191" spans="2:38" ht="11.25">
      <c r="B191" s="12"/>
      <c r="C191" s="12"/>
      <c r="D191" s="16">
        <v>7</v>
      </c>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row>
    <row r="192" spans="2:38" ht="11.25">
      <c r="B192" s="12"/>
      <c r="C192" s="12"/>
      <c r="D192" s="16">
        <v>8</v>
      </c>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row>
    <row r="193" spans="2:38" ht="11.25">
      <c r="B193" s="12"/>
      <c r="C193" s="12"/>
      <c r="D193" s="16">
        <v>9</v>
      </c>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row>
    <row r="194" spans="2:38" ht="11.25">
      <c r="B194" s="12"/>
      <c r="C194" s="12"/>
      <c r="D194" s="16">
        <v>10</v>
      </c>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row>
    <row r="195" spans="2:38" ht="11.25">
      <c r="B195" s="12"/>
      <c r="C195" s="12"/>
      <c r="D195" s="16">
        <v>11</v>
      </c>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row>
    <row r="197" spans="1:38" ht="11.25">
      <c r="A197" s="12">
        <v>16</v>
      </c>
      <c r="B197" s="12" t="s">
        <v>6</v>
      </c>
      <c r="C197" s="12" t="str">
        <f>VLOOKUP($A197,Tabelle!$A$2:$G$41,2)</f>
        <v>7/8 sviluppo 6</v>
      </c>
      <c r="D197" s="13"/>
      <c r="E197" s="14">
        <v>1</v>
      </c>
      <c r="F197" s="14">
        <v>2</v>
      </c>
      <c r="G197" s="14">
        <v>3</v>
      </c>
      <c r="H197" s="14">
        <v>4</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row>
    <row r="198" spans="2:38" ht="11.25">
      <c r="B198" s="12" t="s">
        <v>7</v>
      </c>
      <c r="C198" s="12">
        <f>VLOOKUP($A197,Tabelle!$A$2:$G$41,5)</f>
        <v>6</v>
      </c>
      <c r="D198" s="16">
        <v>1</v>
      </c>
      <c r="E198" s="17">
        <v>1</v>
      </c>
      <c r="F198" s="17">
        <v>1</v>
      </c>
      <c r="G198" s="17">
        <v>1</v>
      </c>
      <c r="H198" s="17">
        <v>2</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row>
    <row r="199" spans="2:38" ht="11.25">
      <c r="B199" s="12" t="s">
        <v>8</v>
      </c>
      <c r="C199" s="12">
        <f>VLOOKUP($A197,Tabelle!$A$2:$G$41,6)</f>
        <v>4</v>
      </c>
      <c r="D199" s="16">
        <v>2</v>
      </c>
      <c r="E199" s="17">
        <v>2</v>
      </c>
      <c r="F199" s="17">
        <v>2</v>
      </c>
      <c r="G199" s="17">
        <v>3</v>
      </c>
      <c r="H199" s="17">
        <v>3</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row>
    <row r="200" spans="2:38" ht="11.25">
      <c r="B200" s="12" t="s">
        <v>9</v>
      </c>
      <c r="C200" s="12">
        <f>VLOOKUP($A197,Tabelle!$A$2:$G$41,3)</f>
        <v>7</v>
      </c>
      <c r="D200" s="16">
        <v>3</v>
      </c>
      <c r="E200" s="17">
        <v>3</v>
      </c>
      <c r="F200" s="17">
        <v>4</v>
      </c>
      <c r="G200" s="17">
        <v>4</v>
      </c>
      <c r="H200" s="17">
        <v>4</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row>
    <row r="201" spans="2:38" ht="11.25">
      <c r="B201" s="12" t="s">
        <v>10</v>
      </c>
      <c r="C201" s="12">
        <f>VLOOKUP($A197,Tabelle!$A$2:$G$41,4)</f>
        <v>8</v>
      </c>
      <c r="D201" s="16">
        <v>4</v>
      </c>
      <c r="E201" s="17">
        <v>5</v>
      </c>
      <c r="F201" s="17">
        <v>6</v>
      </c>
      <c r="G201" s="17">
        <v>5</v>
      </c>
      <c r="H201" s="17">
        <v>5</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row>
    <row r="202" spans="2:38" ht="11.25">
      <c r="B202" s="12"/>
      <c r="C202" s="12"/>
      <c r="D202" s="16">
        <v>5</v>
      </c>
      <c r="E202" s="17">
        <v>7</v>
      </c>
      <c r="F202" s="17">
        <v>7</v>
      </c>
      <c r="G202" s="17">
        <v>6</v>
      </c>
      <c r="H202" s="17">
        <v>6</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row>
    <row r="203" spans="2:38" ht="11.25">
      <c r="B203" s="12"/>
      <c r="C203" s="12"/>
      <c r="D203" s="16">
        <v>6</v>
      </c>
      <c r="E203" s="17">
        <v>8</v>
      </c>
      <c r="F203" s="17">
        <v>8</v>
      </c>
      <c r="G203" s="17">
        <v>7</v>
      </c>
      <c r="H203" s="17">
        <v>8</v>
      </c>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row>
    <row r="204" spans="2:38" ht="11.25">
      <c r="B204" s="12"/>
      <c r="C204" s="12"/>
      <c r="D204" s="16">
        <v>7</v>
      </c>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row>
    <row r="205" spans="2:38" ht="11.25">
      <c r="B205" s="12"/>
      <c r="C205" s="12"/>
      <c r="D205" s="16">
        <v>8</v>
      </c>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row>
    <row r="206" spans="2:38" ht="11.25">
      <c r="B206" s="12"/>
      <c r="C206" s="12"/>
      <c r="D206" s="16">
        <v>9</v>
      </c>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row>
    <row r="207" spans="2:38" ht="11.25">
      <c r="B207" s="12"/>
      <c r="C207" s="12"/>
      <c r="D207" s="16">
        <v>10</v>
      </c>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row>
    <row r="208" spans="2:38" ht="11.25">
      <c r="B208" s="12"/>
      <c r="C208" s="12"/>
      <c r="D208" s="16">
        <v>11</v>
      </c>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row>
    <row r="210" spans="1:38" ht="11.25">
      <c r="A210" s="12">
        <v>17</v>
      </c>
      <c r="B210" s="12" t="s">
        <v>6</v>
      </c>
      <c r="C210" s="12" t="str">
        <f>VLOOKUP($A210,Tabelle!$A$2:$G$41,2)</f>
        <v>4/9 sviluppo 3</v>
      </c>
      <c r="D210" s="13"/>
      <c r="E210" s="14">
        <v>1</v>
      </c>
      <c r="F210" s="14">
        <v>2</v>
      </c>
      <c r="G210" s="14">
        <v>3</v>
      </c>
      <c r="H210" s="14">
        <v>4</v>
      </c>
      <c r="I210" s="14">
        <v>5</v>
      </c>
      <c r="J210" s="14">
        <v>6</v>
      </c>
      <c r="K210" s="14">
        <v>7</v>
      </c>
      <c r="L210" s="14">
        <v>8</v>
      </c>
      <c r="M210" s="14">
        <v>9</v>
      </c>
      <c r="N210" s="14">
        <v>10</v>
      </c>
      <c r="O210" s="14">
        <v>11</v>
      </c>
      <c r="P210" s="14">
        <v>12</v>
      </c>
      <c r="Q210" s="14">
        <v>13</v>
      </c>
      <c r="R210" s="14">
        <v>14</v>
      </c>
      <c r="S210" s="14">
        <v>15</v>
      </c>
      <c r="T210" s="14">
        <v>16</v>
      </c>
      <c r="U210" s="14">
        <v>17</v>
      </c>
      <c r="V210" s="14">
        <v>18</v>
      </c>
      <c r="W210" s="14">
        <v>19</v>
      </c>
      <c r="X210" s="14">
        <v>20</v>
      </c>
      <c r="Y210" s="14">
        <v>21</v>
      </c>
      <c r="Z210" s="14">
        <v>22</v>
      </c>
      <c r="AA210" s="14">
        <v>23</v>
      </c>
      <c r="AB210" s="14">
        <v>24</v>
      </c>
      <c r="AC210" s="14">
        <v>25</v>
      </c>
      <c r="AD210" s="14">
        <v>26</v>
      </c>
      <c r="AE210" s="14">
        <v>27</v>
      </c>
      <c r="AF210" s="14">
        <v>28</v>
      </c>
      <c r="AG210" s="14">
        <v>29</v>
      </c>
      <c r="AH210" s="14">
        <v>30</v>
      </c>
      <c r="AI210" s="14"/>
      <c r="AJ210" s="14"/>
      <c r="AK210" s="14"/>
      <c r="AL210" s="14"/>
    </row>
    <row r="211" spans="2:38" ht="11.25">
      <c r="B211" s="12" t="s">
        <v>7</v>
      </c>
      <c r="C211" s="12">
        <f>VLOOKUP($A210,Tabelle!$A$2:$G$41,5)</f>
        <v>3</v>
      </c>
      <c r="D211" s="16">
        <v>1</v>
      </c>
      <c r="E211" s="17">
        <v>1</v>
      </c>
      <c r="F211" s="17">
        <v>1</v>
      </c>
      <c r="G211" s="17">
        <v>1</v>
      </c>
      <c r="H211" s="17">
        <v>1</v>
      </c>
      <c r="I211" s="17">
        <v>1</v>
      </c>
      <c r="J211" s="17">
        <v>1</v>
      </c>
      <c r="K211" s="17">
        <v>1</v>
      </c>
      <c r="L211" s="17">
        <v>1</v>
      </c>
      <c r="M211" s="17">
        <v>1</v>
      </c>
      <c r="N211" s="17">
        <v>1</v>
      </c>
      <c r="O211" s="17">
        <v>2</v>
      </c>
      <c r="P211" s="17">
        <v>2</v>
      </c>
      <c r="Q211" s="17">
        <v>2</v>
      </c>
      <c r="R211" s="17">
        <v>2</v>
      </c>
      <c r="S211" s="17">
        <v>2</v>
      </c>
      <c r="T211" s="17">
        <v>2</v>
      </c>
      <c r="U211" s="17">
        <v>2</v>
      </c>
      <c r="V211" s="17">
        <v>3</v>
      </c>
      <c r="W211" s="17">
        <v>3</v>
      </c>
      <c r="X211" s="17">
        <v>3</v>
      </c>
      <c r="Y211" s="17">
        <v>4</v>
      </c>
      <c r="Z211" s="17">
        <v>4</v>
      </c>
      <c r="AA211" s="17">
        <v>4</v>
      </c>
      <c r="AB211" s="17">
        <v>4</v>
      </c>
      <c r="AC211" s="17">
        <v>4</v>
      </c>
      <c r="AD211" s="17">
        <v>5</v>
      </c>
      <c r="AE211" s="17">
        <v>6</v>
      </c>
      <c r="AF211" s="17">
        <v>6</v>
      </c>
      <c r="AG211" s="17">
        <v>6</v>
      </c>
      <c r="AH211" s="17">
        <v>7</v>
      </c>
      <c r="AI211" s="17"/>
      <c r="AJ211" s="17"/>
      <c r="AK211" s="17"/>
      <c r="AL211" s="17"/>
    </row>
    <row r="212" spans="2:38" ht="11.25">
      <c r="B212" s="12" t="s">
        <v>8</v>
      </c>
      <c r="C212" s="12">
        <f>VLOOKUP($A210,Tabelle!$A$2:$G$41,6)</f>
        <v>30</v>
      </c>
      <c r="D212" s="16">
        <v>2</v>
      </c>
      <c r="E212" s="17">
        <v>2</v>
      </c>
      <c r="F212" s="17">
        <v>2</v>
      </c>
      <c r="G212" s="17">
        <v>2</v>
      </c>
      <c r="H212" s="17">
        <v>3</v>
      </c>
      <c r="I212" s="17">
        <v>3</v>
      </c>
      <c r="J212" s="17">
        <v>3</v>
      </c>
      <c r="K212" s="17">
        <v>3</v>
      </c>
      <c r="L212" s="17">
        <v>4</v>
      </c>
      <c r="M212" s="17">
        <v>5</v>
      </c>
      <c r="N212" s="17">
        <v>5</v>
      </c>
      <c r="O212" s="17">
        <v>3</v>
      </c>
      <c r="P212" s="17">
        <v>3</v>
      </c>
      <c r="Q212" s="17">
        <v>3</v>
      </c>
      <c r="R212" s="17">
        <v>4</v>
      </c>
      <c r="S212" s="17">
        <v>5</v>
      </c>
      <c r="T212" s="17">
        <v>5</v>
      </c>
      <c r="U212" s="17">
        <v>7</v>
      </c>
      <c r="V212" s="17">
        <v>4</v>
      </c>
      <c r="W212" s="17">
        <v>5</v>
      </c>
      <c r="X212" s="17">
        <v>5</v>
      </c>
      <c r="Y212" s="17">
        <v>5</v>
      </c>
      <c r="Z212" s="17">
        <v>5</v>
      </c>
      <c r="AA212" s="17">
        <v>7</v>
      </c>
      <c r="AB212" s="17">
        <v>7</v>
      </c>
      <c r="AC212" s="17">
        <v>8</v>
      </c>
      <c r="AD212" s="17">
        <v>6</v>
      </c>
      <c r="AE212" s="17">
        <v>7</v>
      </c>
      <c r="AF212" s="17">
        <v>7</v>
      </c>
      <c r="AG212" s="17">
        <v>8</v>
      </c>
      <c r="AH212" s="17">
        <v>8</v>
      </c>
      <c r="AI212" s="17"/>
      <c r="AJ212" s="17"/>
      <c r="AK212" s="17"/>
      <c r="AL212" s="17"/>
    </row>
    <row r="213" spans="2:38" ht="11.25">
      <c r="B213" s="12" t="s">
        <v>9</v>
      </c>
      <c r="C213" s="12">
        <f>VLOOKUP($A210,Tabelle!$A$2:$G$41,3)</f>
        <v>4</v>
      </c>
      <c r="D213" s="16">
        <v>3</v>
      </c>
      <c r="E213" s="17">
        <v>4</v>
      </c>
      <c r="F213" s="17">
        <v>6</v>
      </c>
      <c r="G213" s="17">
        <v>9</v>
      </c>
      <c r="H213" s="17">
        <v>5</v>
      </c>
      <c r="I213" s="17">
        <v>7</v>
      </c>
      <c r="J213" s="17">
        <v>8</v>
      </c>
      <c r="K213" s="17">
        <v>9</v>
      </c>
      <c r="L213" s="17">
        <v>6</v>
      </c>
      <c r="M213" s="17">
        <v>7</v>
      </c>
      <c r="N213" s="17">
        <v>8</v>
      </c>
      <c r="O213" s="17">
        <v>4</v>
      </c>
      <c r="P213" s="17">
        <v>6</v>
      </c>
      <c r="Q213" s="17">
        <v>9</v>
      </c>
      <c r="R213" s="17">
        <v>6</v>
      </c>
      <c r="S213" s="17">
        <v>7</v>
      </c>
      <c r="T213" s="17">
        <v>8</v>
      </c>
      <c r="U213" s="17">
        <v>8</v>
      </c>
      <c r="V213" s="17">
        <v>6</v>
      </c>
      <c r="W213" s="17">
        <v>7</v>
      </c>
      <c r="X213" s="17">
        <v>8</v>
      </c>
      <c r="Y213" s="17">
        <v>6</v>
      </c>
      <c r="Z213" s="17">
        <v>9</v>
      </c>
      <c r="AA213" s="17">
        <v>8</v>
      </c>
      <c r="AB213" s="17">
        <v>9</v>
      </c>
      <c r="AC213" s="17">
        <v>9</v>
      </c>
      <c r="AD213" s="17">
        <v>9</v>
      </c>
      <c r="AE213" s="17">
        <v>8</v>
      </c>
      <c r="AF213" s="17">
        <v>9</v>
      </c>
      <c r="AG213" s="17">
        <v>9</v>
      </c>
      <c r="AH213" s="17">
        <v>9</v>
      </c>
      <c r="AI213" s="17"/>
      <c r="AJ213" s="17"/>
      <c r="AK213" s="17"/>
      <c r="AL213" s="17"/>
    </row>
    <row r="214" spans="2:38" ht="11.25">
      <c r="B214" s="12" t="s">
        <v>10</v>
      </c>
      <c r="C214" s="12">
        <f>VLOOKUP($A210,Tabelle!$A$2:$G$41,4)</f>
        <v>9</v>
      </c>
      <c r="D214" s="16">
        <v>4</v>
      </c>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row>
    <row r="215" spans="2:38" ht="11.25">
      <c r="B215" s="12"/>
      <c r="C215" s="12"/>
      <c r="D215" s="16">
        <v>5</v>
      </c>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row>
    <row r="216" spans="2:38" ht="11.25">
      <c r="B216" s="12"/>
      <c r="C216" s="12"/>
      <c r="D216" s="16">
        <v>6</v>
      </c>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row>
    <row r="217" spans="2:38" ht="11.25">
      <c r="B217" s="12"/>
      <c r="C217" s="12"/>
      <c r="D217" s="16">
        <v>7</v>
      </c>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row>
    <row r="218" spans="2:38" ht="11.25">
      <c r="B218" s="12"/>
      <c r="C218" s="12"/>
      <c r="D218" s="16">
        <v>8</v>
      </c>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row>
    <row r="219" spans="2:38" ht="11.25">
      <c r="B219" s="12"/>
      <c r="C219" s="12"/>
      <c r="D219" s="16">
        <v>9</v>
      </c>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row>
    <row r="220" spans="2:38" ht="11.25">
      <c r="B220" s="12"/>
      <c r="C220" s="12"/>
      <c r="D220" s="16">
        <v>10</v>
      </c>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row>
    <row r="221" spans="2:38" ht="11.25">
      <c r="B221" s="12"/>
      <c r="C221" s="12"/>
      <c r="D221" s="16">
        <v>11</v>
      </c>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row>
    <row r="223" spans="1:38" ht="11.25">
      <c r="A223" s="12">
        <v>18</v>
      </c>
      <c r="B223" s="12" t="s">
        <v>6</v>
      </c>
      <c r="C223" s="12" t="str">
        <f>VLOOKUP($A223,Tabelle!$A$2:$G$41,2)</f>
        <v>5/9 sviluppo 3</v>
      </c>
      <c r="D223" s="13"/>
      <c r="E223" s="14">
        <v>1</v>
      </c>
      <c r="F223" s="14">
        <v>2</v>
      </c>
      <c r="G223" s="14">
        <v>3</v>
      </c>
      <c r="H223" s="14">
        <v>4</v>
      </c>
      <c r="I223" s="14">
        <v>5</v>
      </c>
      <c r="J223" s="14">
        <v>6</v>
      </c>
      <c r="K223" s="14">
        <v>7</v>
      </c>
      <c r="L223" s="14">
        <v>8</v>
      </c>
      <c r="M223" s="14">
        <v>9</v>
      </c>
      <c r="N223" s="14">
        <v>10</v>
      </c>
      <c r="O223" s="14">
        <v>11</v>
      </c>
      <c r="P223" s="14">
        <v>12</v>
      </c>
      <c r="Q223" s="14"/>
      <c r="R223" s="14"/>
      <c r="S223" s="14"/>
      <c r="T223" s="14"/>
      <c r="U223" s="14"/>
      <c r="V223" s="14"/>
      <c r="W223" s="14"/>
      <c r="X223" s="14"/>
      <c r="Y223" s="14"/>
      <c r="Z223" s="14"/>
      <c r="AA223" s="14"/>
      <c r="AB223" s="14"/>
      <c r="AC223" s="14"/>
      <c r="AD223" s="14"/>
      <c r="AE223" s="14"/>
      <c r="AF223" s="14"/>
      <c r="AG223" s="14"/>
      <c r="AH223" s="14"/>
      <c r="AI223" s="14"/>
      <c r="AJ223" s="14"/>
      <c r="AK223" s="14"/>
      <c r="AL223" s="14"/>
    </row>
    <row r="224" spans="2:38" ht="11.25">
      <c r="B224" s="12" t="s">
        <v>7</v>
      </c>
      <c r="C224" s="12">
        <f>VLOOKUP($A223,Tabelle!$A$2:$G$41,5)</f>
        <v>3</v>
      </c>
      <c r="D224" s="16">
        <v>1</v>
      </c>
      <c r="E224" s="17">
        <v>1</v>
      </c>
      <c r="F224" s="17">
        <v>4</v>
      </c>
      <c r="G224" s="17">
        <v>7</v>
      </c>
      <c r="H224" s="17">
        <v>1</v>
      </c>
      <c r="I224" s="17">
        <v>2</v>
      </c>
      <c r="J224" s="17">
        <v>3</v>
      </c>
      <c r="K224" s="17">
        <v>1</v>
      </c>
      <c r="L224" s="17">
        <v>2</v>
      </c>
      <c r="M224" s="17">
        <v>3</v>
      </c>
      <c r="N224" s="17">
        <v>1</v>
      </c>
      <c r="O224" s="17">
        <v>2</v>
      </c>
      <c r="P224" s="17">
        <v>3</v>
      </c>
      <c r="Q224" s="17"/>
      <c r="R224" s="17"/>
      <c r="S224" s="17"/>
      <c r="T224" s="17"/>
      <c r="U224" s="17"/>
      <c r="V224" s="17"/>
      <c r="W224" s="17"/>
      <c r="X224" s="17"/>
      <c r="Y224" s="17"/>
      <c r="Z224" s="17"/>
      <c r="AA224" s="17"/>
      <c r="AB224" s="17"/>
      <c r="AC224" s="17"/>
      <c r="AD224" s="17"/>
      <c r="AE224" s="17"/>
      <c r="AF224" s="17"/>
      <c r="AG224" s="17"/>
      <c r="AH224" s="17"/>
      <c r="AI224" s="17"/>
      <c r="AJ224" s="17"/>
      <c r="AK224" s="17"/>
      <c r="AL224" s="17"/>
    </row>
    <row r="225" spans="2:38" ht="11.25">
      <c r="B225" s="12" t="s">
        <v>8</v>
      </c>
      <c r="C225" s="12">
        <f>VLOOKUP($A223,Tabelle!$A$2:$G$41,6)</f>
        <v>12</v>
      </c>
      <c r="D225" s="16">
        <v>2</v>
      </c>
      <c r="E225" s="17">
        <v>2</v>
      </c>
      <c r="F225" s="17">
        <v>5</v>
      </c>
      <c r="G225" s="17">
        <v>8</v>
      </c>
      <c r="H225" s="17">
        <v>4</v>
      </c>
      <c r="I225" s="17">
        <v>5</v>
      </c>
      <c r="J225" s="17">
        <v>6</v>
      </c>
      <c r="K225" s="17">
        <v>5</v>
      </c>
      <c r="L225" s="17">
        <v>6</v>
      </c>
      <c r="M225" s="17">
        <v>4</v>
      </c>
      <c r="N225" s="17">
        <v>6</v>
      </c>
      <c r="O225" s="17">
        <v>4</v>
      </c>
      <c r="P225" s="17">
        <v>5</v>
      </c>
      <c r="Q225" s="17"/>
      <c r="R225" s="17"/>
      <c r="S225" s="17"/>
      <c r="T225" s="17"/>
      <c r="U225" s="17"/>
      <c r="V225" s="17"/>
      <c r="W225" s="17"/>
      <c r="X225" s="17"/>
      <c r="Y225" s="17"/>
      <c r="Z225" s="17"/>
      <c r="AA225" s="17"/>
      <c r="AB225" s="17"/>
      <c r="AC225" s="17"/>
      <c r="AD225" s="17"/>
      <c r="AE225" s="17"/>
      <c r="AF225" s="17"/>
      <c r="AG225" s="17"/>
      <c r="AH225" s="17"/>
      <c r="AI225" s="17"/>
      <c r="AJ225" s="17"/>
      <c r="AK225" s="17"/>
      <c r="AL225" s="17"/>
    </row>
    <row r="226" spans="2:38" ht="11.25">
      <c r="B226" s="12" t="s">
        <v>9</v>
      </c>
      <c r="C226" s="12">
        <f>VLOOKUP($A223,Tabelle!$A$2:$G$41,3)</f>
        <v>5</v>
      </c>
      <c r="D226" s="16">
        <v>3</v>
      </c>
      <c r="E226" s="17">
        <v>3</v>
      </c>
      <c r="F226" s="17">
        <v>6</v>
      </c>
      <c r="G226" s="17">
        <v>9</v>
      </c>
      <c r="H226" s="17">
        <v>7</v>
      </c>
      <c r="I226" s="17">
        <v>8</v>
      </c>
      <c r="J226" s="17">
        <v>9</v>
      </c>
      <c r="K226" s="17">
        <v>9</v>
      </c>
      <c r="L226" s="17">
        <v>7</v>
      </c>
      <c r="M226" s="17">
        <v>8</v>
      </c>
      <c r="N226" s="17">
        <v>8</v>
      </c>
      <c r="O226" s="17">
        <v>9</v>
      </c>
      <c r="P226" s="17">
        <v>7</v>
      </c>
      <c r="Q226" s="17"/>
      <c r="R226" s="17"/>
      <c r="S226" s="17"/>
      <c r="T226" s="17"/>
      <c r="U226" s="17"/>
      <c r="V226" s="17"/>
      <c r="W226" s="17"/>
      <c r="X226" s="17"/>
      <c r="Y226" s="17"/>
      <c r="Z226" s="17"/>
      <c r="AA226" s="17"/>
      <c r="AB226" s="17"/>
      <c r="AC226" s="17"/>
      <c r="AD226" s="17"/>
      <c r="AE226" s="17"/>
      <c r="AF226" s="17"/>
      <c r="AG226" s="17"/>
      <c r="AH226" s="17"/>
      <c r="AI226" s="17"/>
      <c r="AJ226" s="17"/>
      <c r="AK226" s="17"/>
      <c r="AL226" s="17"/>
    </row>
    <row r="227" spans="2:38" ht="11.25">
      <c r="B227" s="12" t="s">
        <v>10</v>
      </c>
      <c r="C227" s="12">
        <f>VLOOKUP($A223,Tabelle!$A$2:$G$41,4)</f>
        <v>9</v>
      </c>
      <c r="D227" s="16">
        <v>4</v>
      </c>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row>
    <row r="228" spans="2:38" ht="11.25">
      <c r="B228" s="12"/>
      <c r="C228" s="12"/>
      <c r="D228" s="16">
        <v>5</v>
      </c>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row>
    <row r="229" spans="2:38" ht="11.25">
      <c r="B229" s="12"/>
      <c r="C229" s="12"/>
      <c r="D229" s="16">
        <v>6</v>
      </c>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row>
    <row r="230" spans="2:38" ht="11.25">
      <c r="B230" s="12"/>
      <c r="C230" s="12"/>
      <c r="D230" s="16">
        <v>7</v>
      </c>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row>
    <row r="231" spans="2:38" ht="11.25">
      <c r="B231" s="12"/>
      <c r="C231" s="12"/>
      <c r="D231" s="16">
        <v>8</v>
      </c>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row>
    <row r="232" spans="2:38" ht="11.25">
      <c r="B232" s="12"/>
      <c r="C232" s="12"/>
      <c r="D232" s="16">
        <v>9</v>
      </c>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row>
    <row r="233" spans="2:38" ht="11.25">
      <c r="B233" s="12"/>
      <c r="C233" s="12"/>
      <c r="D233" s="16">
        <v>10</v>
      </c>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row>
    <row r="234" spans="2:38" ht="11.25">
      <c r="B234" s="12"/>
      <c r="C234" s="12"/>
      <c r="D234" s="16">
        <v>11</v>
      </c>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row>
    <row r="236" spans="1:38" ht="11.25">
      <c r="A236" s="12">
        <v>19</v>
      </c>
      <c r="B236" s="12" t="s">
        <v>6</v>
      </c>
      <c r="C236" s="12" t="str">
        <f>VLOOKUP($A236,Tabelle!$A$2:$G$41,2)</f>
        <v>5/9 sviluppo 4</v>
      </c>
      <c r="D236" s="13"/>
      <c r="E236" s="14">
        <v>1</v>
      </c>
      <c r="F236" s="14">
        <v>2</v>
      </c>
      <c r="G236" s="14">
        <v>3</v>
      </c>
      <c r="H236" s="14">
        <v>4</v>
      </c>
      <c r="I236" s="14">
        <v>5</v>
      </c>
      <c r="J236" s="14">
        <v>6</v>
      </c>
      <c r="K236" s="14">
        <v>7</v>
      </c>
      <c r="L236" s="14">
        <v>8</v>
      </c>
      <c r="M236" s="14">
        <v>9</v>
      </c>
      <c r="N236" s="14">
        <v>10</v>
      </c>
      <c r="O236" s="14">
        <v>11</v>
      </c>
      <c r="P236" s="14">
        <v>12</v>
      </c>
      <c r="Q236" s="14">
        <v>13</v>
      </c>
      <c r="R236" s="14">
        <v>14</v>
      </c>
      <c r="S236" s="14">
        <v>15</v>
      </c>
      <c r="T236" s="14">
        <v>16</v>
      </c>
      <c r="U236" s="14">
        <v>17</v>
      </c>
      <c r="V236" s="14">
        <v>18</v>
      </c>
      <c r="W236" s="14">
        <v>19</v>
      </c>
      <c r="X236" s="14">
        <v>20</v>
      </c>
      <c r="Y236" s="14">
        <v>21</v>
      </c>
      <c r="Z236" s="14">
        <v>22</v>
      </c>
      <c r="AA236" s="14">
        <v>23</v>
      </c>
      <c r="AB236" s="14">
        <v>24</v>
      </c>
      <c r="AC236" s="14">
        <v>25</v>
      </c>
      <c r="AD236" s="14">
        <v>26</v>
      </c>
      <c r="AE236" s="14">
        <v>27</v>
      </c>
      <c r="AF236" s="14">
        <v>28</v>
      </c>
      <c r="AG236" s="14">
        <v>29</v>
      </c>
      <c r="AH236" s="14">
        <v>30</v>
      </c>
      <c r="AI236" s="14"/>
      <c r="AJ236" s="14"/>
      <c r="AK236" s="14"/>
      <c r="AL236" s="14"/>
    </row>
    <row r="237" spans="2:38" ht="11.25">
      <c r="B237" s="12" t="s">
        <v>7</v>
      </c>
      <c r="C237" s="12">
        <f>VLOOKUP($A236,Tabelle!$A$2:$G$41,5)</f>
        <v>4</v>
      </c>
      <c r="D237" s="16">
        <v>1</v>
      </c>
      <c r="E237" s="17">
        <v>1</v>
      </c>
      <c r="F237" s="17">
        <v>1</v>
      </c>
      <c r="G237" s="17">
        <v>1</v>
      </c>
      <c r="H237" s="17">
        <v>1</v>
      </c>
      <c r="I237" s="17">
        <v>1</v>
      </c>
      <c r="J237" s="17">
        <v>1</v>
      </c>
      <c r="K237" s="17">
        <v>1</v>
      </c>
      <c r="L237" s="17">
        <v>1</v>
      </c>
      <c r="M237" s="17">
        <v>1</v>
      </c>
      <c r="N237" s="17">
        <v>1</v>
      </c>
      <c r="O237" s="17">
        <v>1</v>
      </c>
      <c r="P237" s="17">
        <v>1</v>
      </c>
      <c r="Q237" s="17">
        <v>1</v>
      </c>
      <c r="R237" s="17">
        <v>1</v>
      </c>
      <c r="S237" s="17">
        <v>1</v>
      </c>
      <c r="T237" s="17">
        <v>1</v>
      </c>
      <c r="U237" s="17">
        <v>2</v>
      </c>
      <c r="V237" s="17">
        <v>2</v>
      </c>
      <c r="W237" s="17">
        <v>2</v>
      </c>
      <c r="X237" s="17">
        <v>2</v>
      </c>
      <c r="Y237" s="17">
        <v>2</v>
      </c>
      <c r="Z237" s="17">
        <v>2</v>
      </c>
      <c r="AA237" s="17">
        <v>2</v>
      </c>
      <c r="AB237" s="17">
        <v>3</v>
      </c>
      <c r="AC237" s="17">
        <v>3</v>
      </c>
      <c r="AD237" s="17">
        <v>3</v>
      </c>
      <c r="AE237" s="17">
        <v>3</v>
      </c>
      <c r="AF237" s="17">
        <v>4</v>
      </c>
      <c r="AG237" s="17">
        <v>4</v>
      </c>
      <c r="AH237" s="17">
        <v>6</v>
      </c>
      <c r="AI237" s="17"/>
      <c r="AJ237" s="17"/>
      <c r="AK237" s="17"/>
      <c r="AL237" s="17"/>
    </row>
    <row r="238" spans="2:38" ht="11.25">
      <c r="B238" s="12" t="s">
        <v>8</v>
      </c>
      <c r="C238" s="12">
        <f>VLOOKUP($A236,Tabelle!$A$2:$G$41,6)</f>
        <v>30</v>
      </c>
      <c r="D238" s="16">
        <v>2</v>
      </c>
      <c r="E238" s="17">
        <v>2</v>
      </c>
      <c r="F238" s="17">
        <v>2</v>
      </c>
      <c r="G238" s="17">
        <v>2</v>
      </c>
      <c r="H238" s="17">
        <v>2</v>
      </c>
      <c r="I238" s="17">
        <v>2</v>
      </c>
      <c r="J238" s="17">
        <v>2</v>
      </c>
      <c r="K238" s="17">
        <v>2</v>
      </c>
      <c r="L238" s="17">
        <v>2</v>
      </c>
      <c r="M238" s="17">
        <v>2</v>
      </c>
      <c r="N238" s="17">
        <v>3</v>
      </c>
      <c r="O238" s="17">
        <v>3</v>
      </c>
      <c r="P238" s="17">
        <v>3</v>
      </c>
      <c r="Q238" s="17">
        <v>4</v>
      </c>
      <c r="R238" s="17">
        <v>4</v>
      </c>
      <c r="S238" s="17">
        <v>5</v>
      </c>
      <c r="T238" s="17">
        <v>5</v>
      </c>
      <c r="U238" s="17">
        <v>3</v>
      </c>
      <c r="V238" s="17">
        <v>3</v>
      </c>
      <c r="W238" s="17">
        <v>3</v>
      </c>
      <c r="X238" s="17">
        <v>4</v>
      </c>
      <c r="Y238" s="17">
        <v>4</v>
      </c>
      <c r="Z238" s="17">
        <v>5</v>
      </c>
      <c r="AA238" s="17">
        <v>5</v>
      </c>
      <c r="AB238" s="17">
        <v>4</v>
      </c>
      <c r="AC238" s="17">
        <v>4</v>
      </c>
      <c r="AD238" s="17">
        <v>5</v>
      </c>
      <c r="AE238" s="17">
        <v>5</v>
      </c>
      <c r="AF238" s="17">
        <v>5</v>
      </c>
      <c r="AG238" s="17">
        <v>5</v>
      </c>
      <c r="AH238" s="17">
        <v>7</v>
      </c>
      <c r="AI238" s="17"/>
      <c r="AJ238" s="17"/>
      <c r="AK238" s="17"/>
      <c r="AL238" s="17"/>
    </row>
    <row r="239" spans="2:38" ht="11.25">
      <c r="B239" s="12" t="s">
        <v>9</v>
      </c>
      <c r="C239" s="12">
        <f>VLOOKUP($A236,Tabelle!$A$2:$G$41,3)</f>
        <v>5</v>
      </c>
      <c r="D239" s="16">
        <v>3</v>
      </c>
      <c r="E239" s="17">
        <v>3</v>
      </c>
      <c r="F239" s="17">
        <v>3</v>
      </c>
      <c r="G239" s="17">
        <v>3</v>
      </c>
      <c r="H239" s="17">
        <v>4</v>
      </c>
      <c r="I239" s="17">
        <v>4</v>
      </c>
      <c r="J239" s="17">
        <v>5</v>
      </c>
      <c r="K239" s="17">
        <v>5</v>
      </c>
      <c r="L239" s="17">
        <v>6</v>
      </c>
      <c r="M239" s="17">
        <v>7</v>
      </c>
      <c r="N239" s="17">
        <v>4</v>
      </c>
      <c r="O239" s="17">
        <v>6</v>
      </c>
      <c r="P239" s="17">
        <v>8</v>
      </c>
      <c r="Q239" s="17">
        <v>6</v>
      </c>
      <c r="R239" s="17">
        <v>7</v>
      </c>
      <c r="S239" s="17">
        <v>6</v>
      </c>
      <c r="T239" s="17">
        <v>7</v>
      </c>
      <c r="U239" s="17">
        <v>4</v>
      </c>
      <c r="V239" s="17">
        <v>6</v>
      </c>
      <c r="W239" s="17">
        <v>8</v>
      </c>
      <c r="X239" s="17">
        <v>6</v>
      </c>
      <c r="Y239" s="17">
        <v>7</v>
      </c>
      <c r="Z239" s="17">
        <v>6</v>
      </c>
      <c r="AA239" s="17">
        <v>7</v>
      </c>
      <c r="AB239" s="17">
        <v>6</v>
      </c>
      <c r="AC239" s="17">
        <v>7</v>
      </c>
      <c r="AD239" s="17">
        <v>6</v>
      </c>
      <c r="AE239" s="17">
        <v>7</v>
      </c>
      <c r="AF239" s="17">
        <v>6</v>
      </c>
      <c r="AG239" s="17">
        <v>8</v>
      </c>
      <c r="AH239" s="17">
        <v>8</v>
      </c>
      <c r="AI239" s="17"/>
      <c r="AJ239" s="17"/>
      <c r="AK239" s="17"/>
      <c r="AL239" s="17"/>
    </row>
    <row r="240" spans="2:38" ht="11.25">
      <c r="B240" s="12" t="s">
        <v>10</v>
      </c>
      <c r="C240" s="12">
        <f>VLOOKUP($A236,Tabelle!$A$2:$G$41,4)</f>
        <v>9</v>
      </c>
      <c r="D240" s="16">
        <v>4</v>
      </c>
      <c r="E240" s="17">
        <v>5</v>
      </c>
      <c r="F240" s="17">
        <v>7</v>
      </c>
      <c r="G240" s="17">
        <v>9</v>
      </c>
      <c r="H240" s="17">
        <v>6</v>
      </c>
      <c r="I240" s="17">
        <v>8</v>
      </c>
      <c r="J240" s="17">
        <v>7</v>
      </c>
      <c r="K240" s="17">
        <v>9</v>
      </c>
      <c r="L240" s="17">
        <v>8</v>
      </c>
      <c r="M240" s="17">
        <v>9</v>
      </c>
      <c r="N240" s="17">
        <v>5</v>
      </c>
      <c r="O240" s="17">
        <v>7</v>
      </c>
      <c r="P240" s="17">
        <v>9</v>
      </c>
      <c r="Q240" s="17">
        <v>8</v>
      </c>
      <c r="R240" s="17">
        <v>9</v>
      </c>
      <c r="S240" s="17">
        <v>9</v>
      </c>
      <c r="T240" s="17">
        <v>8</v>
      </c>
      <c r="U240" s="17">
        <v>5</v>
      </c>
      <c r="V240" s="17">
        <v>7</v>
      </c>
      <c r="W240" s="17">
        <v>9</v>
      </c>
      <c r="X240" s="17">
        <v>8</v>
      </c>
      <c r="Y240" s="17">
        <v>9</v>
      </c>
      <c r="Z240" s="17">
        <v>9</v>
      </c>
      <c r="AA240" s="17">
        <v>8</v>
      </c>
      <c r="AB240" s="17">
        <v>9</v>
      </c>
      <c r="AC240" s="17">
        <v>8</v>
      </c>
      <c r="AD240" s="17">
        <v>8</v>
      </c>
      <c r="AE240" s="17">
        <v>9</v>
      </c>
      <c r="AF240" s="17">
        <v>7</v>
      </c>
      <c r="AG240" s="17">
        <v>9</v>
      </c>
      <c r="AH240" s="17">
        <v>9</v>
      </c>
      <c r="AI240" s="17"/>
      <c r="AJ240" s="17"/>
      <c r="AK240" s="17"/>
      <c r="AL240" s="17"/>
    </row>
    <row r="241" spans="2:38" ht="11.25">
      <c r="B241" s="12"/>
      <c r="C241" s="12"/>
      <c r="D241" s="16">
        <v>5</v>
      </c>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row>
    <row r="242" spans="2:38" ht="11.25">
      <c r="B242" s="12"/>
      <c r="C242" s="12"/>
      <c r="D242" s="16">
        <v>6</v>
      </c>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row>
    <row r="243" spans="2:38" ht="11.25">
      <c r="B243" s="12"/>
      <c r="C243" s="12"/>
      <c r="D243" s="16">
        <v>7</v>
      </c>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row>
    <row r="244" spans="2:38" ht="11.25">
      <c r="B244" s="12"/>
      <c r="C244" s="12"/>
      <c r="D244" s="16">
        <v>8</v>
      </c>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row>
    <row r="245" spans="2:38" ht="11.25">
      <c r="B245" s="12"/>
      <c r="C245" s="12"/>
      <c r="D245" s="16">
        <v>9</v>
      </c>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row>
    <row r="246" spans="2:38" ht="11.25">
      <c r="B246" s="12"/>
      <c r="C246" s="12"/>
      <c r="D246" s="16">
        <v>10</v>
      </c>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row>
    <row r="247" spans="2:38" ht="11.25">
      <c r="B247" s="12"/>
      <c r="C247" s="12"/>
      <c r="D247" s="16">
        <v>11</v>
      </c>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row>
    <row r="249" spans="1:38" ht="11.25">
      <c r="A249" s="12">
        <v>20</v>
      </c>
      <c r="B249" s="12" t="s">
        <v>6</v>
      </c>
      <c r="C249" s="12" t="str">
        <f>VLOOKUP($A249,Tabelle!$A$2:$G$41,2)</f>
        <v>6/9 sviluppo 3</v>
      </c>
      <c r="D249" s="13"/>
      <c r="E249" s="14">
        <v>1</v>
      </c>
      <c r="F249" s="14">
        <v>2</v>
      </c>
      <c r="G249" s="14">
        <v>3</v>
      </c>
      <c r="H249" s="14">
        <v>4</v>
      </c>
      <c r="I249" s="14">
        <v>5</v>
      </c>
      <c r="J249" s="14">
        <v>6</v>
      </c>
      <c r="K249" s="14">
        <v>7</v>
      </c>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row>
    <row r="250" spans="2:38" ht="11.25">
      <c r="B250" s="12" t="s">
        <v>7</v>
      </c>
      <c r="C250" s="12">
        <f>VLOOKUP($A249,Tabelle!$A$2:$G$41,5)</f>
        <v>3</v>
      </c>
      <c r="D250" s="16">
        <v>1</v>
      </c>
      <c r="E250" s="17">
        <v>1</v>
      </c>
      <c r="F250" s="17">
        <v>1</v>
      </c>
      <c r="G250" s="17">
        <v>1</v>
      </c>
      <c r="H250" s="17">
        <v>2</v>
      </c>
      <c r="I250" s="17">
        <v>2</v>
      </c>
      <c r="J250" s="17">
        <v>3</v>
      </c>
      <c r="K250" s="17">
        <v>5</v>
      </c>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row>
    <row r="251" spans="2:38" ht="11.25">
      <c r="B251" s="12" t="s">
        <v>8</v>
      </c>
      <c r="C251" s="12">
        <f>VLOOKUP($A249,Tabelle!$A$2:$G$41,6)</f>
        <v>7</v>
      </c>
      <c r="D251" s="16">
        <v>2</v>
      </c>
      <c r="E251" s="17">
        <v>3</v>
      </c>
      <c r="F251" s="17">
        <v>3</v>
      </c>
      <c r="G251" s="17">
        <v>6</v>
      </c>
      <c r="H251" s="17">
        <v>4</v>
      </c>
      <c r="I251" s="17">
        <v>4</v>
      </c>
      <c r="J251" s="17">
        <v>6</v>
      </c>
      <c r="K251" s="17">
        <v>7</v>
      </c>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row>
    <row r="252" spans="2:38" ht="11.25">
      <c r="B252" s="12" t="s">
        <v>9</v>
      </c>
      <c r="C252" s="12">
        <f>VLOOKUP($A249,Tabelle!$A$2:$G$41,3)</f>
        <v>6</v>
      </c>
      <c r="D252" s="16">
        <v>3</v>
      </c>
      <c r="E252" s="17">
        <v>5</v>
      </c>
      <c r="F252" s="17">
        <v>7</v>
      </c>
      <c r="G252" s="17">
        <v>9</v>
      </c>
      <c r="H252" s="17">
        <v>6</v>
      </c>
      <c r="I252" s="17">
        <v>9</v>
      </c>
      <c r="J252" s="17">
        <v>9</v>
      </c>
      <c r="K252" s="17">
        <v>8</v>
      </c>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row>
    <row r="253" spans="2:38" ht="11.25">
      <c r="B253" s="12" t="s">
        <v>10</v>
      </c>
      <c r="C253" s="12">
        <f>VLOOKUP($A249,Tabelle!$A$2:$G$41,4)</f>
        <v>9</v>
      </c>
      <c r="D253" s="16">
        <v>4</v>
      </c>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row>
    <row r="254" spans="2:38" ht="11.25">
      <c r="B254" s="12"/>
      <c r="C254" s="12"/>
      <c r="D254" s="16">
        <v>5</v>
      </c>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row>
    <row r="255" spans="2:38" ht="11.25">
      <c r="B255" s="12"/>
      <c r="C255" s="12"/>
      <c r="D255" s="16">
        <v>6</v>
      </c>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row>
    <row r="256" spans="2:38" ht="11.25">
      <c r="B256" s="12"/>
      <c r="C256" s="12"/>
      <c r="D256" s="16">
        <v>7</v>
      </c>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row>
    <row r="257" spans="2:38" ht="11.25">
      <c r="B257" s="12"/>
      <c r="C257" s="12"/>
      <c r="D257" s="16">
        <v>8</v>
      </c>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row>
    <row r="258" spans="2:38" ht="11.25">
      <c r="B258" s="12"/>
      <c r="C258" s="12"/>
      <c r="D258" s="16">
        <v>9</v>
      </c>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row>
    <row r="259" spans="2:38" ht="11.25">
      <c r="B259" s="12"/>
      <c r="C259" s="12"/>
      <c r="D259" s="16">
        <v>10</v>
      </c>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row>
    <row r="260" spans="2:38" ht="11.25">
      <c r="B260" s="12"/>
      <c r="C260" s="12"/>
      <c r="D260" s="16">
        <v>11</v>
      </c>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row>
    <row r="262" spans="1:38" ht="11.25">
      <c r="A262" s="12">
        <v>21</v>
      </c>
      <c r="B262" s="12" t="s">
        <v>6</v>
      </c>
      <c r="C262" s="12" t="str">
        <f>VLOOKUP($A262,Tabelle!$A$2:$G$41,2)</f>
        <v>6/9 sviluppo 4</v>
      </c>
      <c r="D262" s="13"/>
      <c r="E262" s="14">
        <v>1</v>
      </c>
      <c r="F262" s="14">
        <v>2</v>
      </c>
      <c r="G262" s="14">
        <v>3</v>
      </c>
      <c r="H262" s="14">
        <v>4</v>
      </c>
      <c r="I262" s="14">
        <v>5</v>
      </c>
      <c r="J262" s="14">
        <v>6</v>
      </c>
      <c r="K262" s="14">
        <v>7</v>
      </c>
      <c r="L262" s="14">
        <v>8</v>
      </c>
      <c r="M262" s="14">
        <v>9</v>
      </c>
      <c r="N262" s="14">
        <v>10</v>
      </c>
      <c r="O262" s="14">
        <v>11</v>
      </c>
      <c r="P262" s="14">
        <v>12</v>
      </c>
      <c r="Q262" s="14"/>
      <c r="R262" s="14"/>
      <c r="S262" s="14"/>
      <c r="T262" s="14"/>
      <c r="U262" s="14"/>
      <c r="V262" s="14"/>
      <c r="W262" s="14"/>
      <c r="X262" s="14"/>
      <c r="Y262" s="14"/>
      <c r="Z262" s="14"/>
      <c r="AA262" s="14"/>
      <c r="AB262" s="14"/>
      <c r="AC262" s="14"/>
      <c r="AD262" s="14"/>
      <c r="AE262" s="14"/>
      <c r="AF262" s="14"/>
      <c r="AG262" s="14"/>
      <c r="AH262" s="14"/>
      <c r="AI262" s="14"/>
      <c r="AJ262" s="14"/>
      <c r="AK262" s="14"/>
      <c r="AL262" s="14"/>
    </row>
    <row r="263" spans="2:38" ht="11.25">
      <c r="B263" s="12" t="s">
        <v>7</v>
      </c>
      <c r="C263" s="12">
        <f>VLOOKUP($A262,Tabelle!$A$2:$G$41,5)</f>
        <v>4</v>
      </c>
      <c r="D263" s="16">
        <v>1</v>
      </c>
      <c r="E263" s="17">
        <v>1</v>
      </c>
      <c r="F263" s="17">
        <v>1</v>
      </c>
      <c r="G263" s="17">
        <v>2</v>
      </c>
      <c r="H263" s="17">
        <v>3</v>
      </c>
      <c r="I263" s="17">
        <v>1</v>
      </c>
      <c r="J263" s="17">
        <v>2</v>
      </c>
      <c r="K263" s="17">
        <v>1</v>
      </c>
      <c r="L263" s="17">
        <v>3</v>
      </c>
      <c r="M263" s="17">
        <v>4</v>
      </c>
      <c r="N263" s="17">
        <v>1</v>
      </c>
      <c r="O263" s="17">
        <v>2</v>
      </c>
      <c r="P263" s="17">
        <v>6</v>
      </c>
      <c r="Q263" s="17"/>
      <c r="R263" s="17"/>
      <c r="S263" s="17"/>
      <c r="T263" s="17"/>
      <c r="U263" s="17"/>
      <c r="V263" s="17"/>
      <c r="W263" s="17"/>
      <c r="X263" s="17"/>
      <c r="Y263" s="17"/>
      <c r="Z263" s="17"/>
      <c r="AA263" s="17"/>
      <c r="AB263" s="17"/>
      <c r="AC263" s="17"/>
      <c r="AD263" s="17"/>
      <c r="AE263" s="17"/>
      <c r="AF263" s="17"/>
      <c r="AG263" s="17"/>
      <c r="AH263" s="17"/>
      <c r="AI263" s="17"/>
      <c r="AJ263" s="17"/>
      <c r="AK263" s="17"/>
      <c r="AL263" s="17"/>
    </row>
    <row r="264" spans="2:38" ht="11.25">
      <c r="B264" s="12" t="s">
        <v>8</v>
      </c>
      <c r="C264" s="12">
        <f>VLOOKUP($A262,Tabelle!$A$2:$G$41,6)</f>
        <v>12</v>
      </c>
      <c r="D264" s="16">
        <v>2</v>
      </c>
      <c r="E264" s="17">
        <v>2</v>
      </c>
      <c r="F264" s="17">
        <v>5</v>
      </c>
      <c r="G264" s="17">
        <v>5</v>
      </c>
      <c r="H264" s="17">
        <v>4</v>
      </c>
      <c r="I264" s="17">
        <v>3</v>
      </c>
      <c r="J264" s="17">
        <v>4</v>
      </c>
      <c r="K264" s="17">
        <v>2</v>
      </c>
      <c r="L264" s="17">
        <v>5</v>
      </c>
      <c r="M264" s="17">
        <v>5</v>
      </c>
      <c r="N264" s="17">
        <v>4</v>
      </c>
      <c r="O264" s="17">
        <v>3</v>
      </c>
      <c r="P264" s="17">
        <v>7</v>
      </c>
      <c r="Q264" s="17"/>
      <c r="R264" s="17"/>
      <c r="S264" s="17"/>
      <c r="T264" s="17"/>
      <c r="U264" s="17"/>
      <c r="V264" s="17"/>
      <c r="W264" s="17"/>
      <c r="X264" s="17"/>
      <c r="Y264" s="17"/>
      <c r="Z264" s="17"/>
      <c r="AA264" s="17"/>
      <c r="AB264" s="17"/>
      <c r="AC264" s="17"/>
      <c r="AD264" s="17"/>
      <c r="AE264" s="17"/>
      <c r="AF264" s="17"/>
      <c r="AG264" s="17"/>
      <c r="AH264" s="17"/>
      <c r="AI264" s="17"/>
      <c r="AJ264" s="17"/>
      <c r="AK264" s="17"/>
      <c r="AL264" s="17"/>
    </row>
    <row r="265" spans="2:38" ht="11.25">
      <c r="B265" s="12" t="s">
        <v>9</v>
      </c>
      <c r="C265" s="12">
        <f>VLOOKUP($A262,Tabelle!$A$2:$G$41,3)</f>
        <v>6</v>
      </c>
      <c r="D265" s="16">
        <v>3</v>
      </c>
      <c r="E265" s="17">
        <v>3</v>
      </c>
      <c r="F265" s="17">
        <v>6</v>
      </c>
      <c r="G265" s="17">
        <v>8</v>
      </c>
      <c r="H265" s="17">
        <v>6</v>
      </c>
      <c r="I265" s="17">
        <v>7</v>
      </c>
      <c r="J265" s="17">
        <v>7</v>
      </c>
      <c r="K265" s="17">
        <v>6</v>
      </c>
      <c r="L265" s="17">
        <v>6</v>
      </c>
      <c r="M265" s="17">
        <v>7</v>
      </c>
      <c r="N265" s="17">
        <v>5</v>
      </c>
      <c r="O265" s="17">
        <v>5</v>
      </c>
      <c r="P265" s="17">
        <v>8</v>
      </c>
      <c r="Q265" s="17"/>
      <c r="R265" s="17"/>
      <c r="S265" s="17"/>
      <c r="T265" s="17"/>
      <c r="U265" s="17"/>
      <c r="V265" s="17"/>
      <c r="W265" s="17"/>
      <c r="X265" s="17"/>
      <c r="Y265" s="17"/>
      <c r="Z265" s="17"/>
      <c r="AA265" s="17"/>
      <c r="AB265" s="17"/>
      <c r="AC265" s="17"/>
      <c r="AD265" s="17"/>
      <c r="AE265" s="17"/>
      <c r="AF265" s="17"/>
      <c r="AG265" s="17"/>
      <c r="AH265" s="17"/>
      <c r="AI265" s="17"/>
      <c r="AJ265" s="17"/>
      <c r="AK265" s="17"/>
      <c r="AL265" s="17"/>
    </row>
    <row r="266" spans="2:38" ht="11.25">
      <c r="B266" s="12" t="s">
        <v>10</v>
      </c>
      <c r="C266" s="12">
        <f>VLOOKUP($A262,Tabelle!$A$2:$G$41,4)</f>
        <v>9</v>
      </c>
      <c r="D266" s="16">
        <v>4</v>
      </c>
      <c r="E266" s="17">
        <v>4</v>
      </c>
      <c r="F266" s="17">
        <v>7</v>
      </c>
      <c r="G266" s="17">
        <v>9</v>
      </c>
      <c r="H266" s="17">
        <v>8</v>
      </c>
      <c r="I266" s="17">
        <v>9</v>
      </c>
      <c r="J266" s="17">
        <v>9</v>
      </c>
      <c r="K266" s="17">
        <v>8</v>
      </c>
      <c r="L266" s="17">
        <v>9</v>
      </c>
      <c r="M266" s="17">
        <v>8</v>
      </c>
      <c r="N266" s="17">
        <v>9</v>
      </c>
      <c r="O266" s="17">
        <v>7</v>
      </c>
      <c r="P266" s="17">
        <v>9</v>
      </c>
      <c r="Q266" s="17"/>
      <c r="R266" s="17"/>
      <c r="S266" s="17"/>
      <c r="T266" s="17"/>
      <c r="U266" s="17"/>
      <c r="V266" s="17"/>
      <c r="W266" s="17"/>
      <c r="X266" s="17"/>
      <c r="Y266" s="17"/>
      <c r="Z266" s="17"/>
      <c r="AA266" s="17"/>
      <c r="AB266" s="17"/>
      <c r="AC266" s="17"/>
      <c r="AD266" s="17"/>
      <c r="AE266" s="17"/>
      <c r="AF266" s="17"/>
      <c r="AG266" s="17"/>
      <c r="AH266" s="17"/>
      <c r="AI266" s="17"/>
      <c r="AJ266" s="17"/>
      <c r="AK266" s="17"/>
      <c r="AL266" s="17"/>
    </row>
    <row r="267" spans="2:38" ht="11.25">
      <c r="B267" s="12"/>
      <c r="C267" s="12"/>
      <c r="D267" s="16">
        <v>5</v>
      </c>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row>
    <row r="268" spans="2:38" ht="11.25">
      <c r="B268" s="12"/>
      <c r="C268" s="12"/>
      <c r="D268" s="16">
        <v>6</v>
      </c>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row>
    <row r="269" spans="2:38" ht="11.25">
      <c r="B269" s="12"/>
      <c r="C269" s="12"/>
      <c r="D269" s="16">
        <v>7</v>
      </c>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row>
    <row r="270" spans="2:38" ht="11.25">
      <c r="B270" s="12"/>
      <c r="C270" s="12"/>
      <c r="D270" s="16">
        <v>8</v>
      </c>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row>
    <row r="271" spans="2:38" ht="11.25">
      <c r="B271" s="12"/>
      <c r="C271" s="12"/>
      <c r="D271" s="16">
        <v>9</v>
      </c>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row>
    <row r="272" spans="2:38" ht="11.25">
      <c r="B272" s="12"/>
      <c r="C272" s="12"/>
      <c r="D272" s="16">
        <v>10</v>
      </c>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row>
    <row r="273" spans="2:38" ht="11.25">
      <c r="B273" s="12"/>
      <c r="C273" s="12"/>
      <c r="D273" s="16">
        <v>11</v>
      </c>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row>
    <row r="275" spans="1:38" ht="11.25">
      <c r="A275" s="12">
        <v>22</v>
      </c>
      <c r="B275" s="12" t="s">
        <v>6</v>
      </c>
      <c r="C275" s="12" t="str">
        <f>VLOOKUP($A275,Tabelle!$A$2:$G$41,2)</f>
        <v>6/9 sviluppo 5</v>
      </c>
      <c r="D275" s="13"/>
      <c r="E275" s="14">
        <v>1</v>
      </c>
      <c r="F275" s="14">
        <v>2</v>
      </c>
      <c r="G275" s="14">
        <v>3</v>
      </c>
      <c r="H275" s="14">
        <v>4</v>
      </c>
      <c r="I275" s="14">
        <v>5</v>
      </c>
      <c r="J275" s="14">
        <v>6</v>
      </c>
      <c r="K275" s="14">
        <v>7</v>
      </c>
      <c r="L275" s="14">
        <v>8</v>
      </c>
      <c r="M275" s="14">
        <v>9</v>
      </c>
      <c r="N275" s="14">
        <v>10</v>
      </c>
      <c r="O275" s="14">
        <v>11</v>
      </c>
      <c r="P275" s="14">
        <v>12</v>
      </c>
      <c r="Q275" s="14">
        <v>13</v>
      </c>
      <c r="R275" s="14">
        <v>14</v>
      </c>
      <c r="S275" s="14">
        <v>15</v>
      </c>
      <c r="T275" s="14">
        <v>16</v>
      </c>
      <c r="U275" s="14">
        <v>17</v>
      </c>
      <c r="V275" s="14">
        <v>18</v>
      </c>
      <c r="W275" s="14">
        <v>19</v>
      </c>
      <c r="X275" s="14">
        <v>20</v>
      </c>
      <c r="Y275" s="14">
        <v>21</v>
      </c>
      <c r="Z275" s="14">
        <v>22</v>
      </c>
      <c r="AA275" s="14">
        <v>23</v>
      </c>
      <c r="AB275" s="14">
        <v>24</v>
      </c>
      <c r="AC275" s="14">
        <v>25</v>
      </c>
      <c r="AD275" s="14"/>
      <c r="AE275" s="14"/>
      <c r="AF275" s="14"/>
      <c r="AG275" s="14"/>
      <c r="AH275" s="14"/>
      <c r="AI275" s="14"/>
      <c r="AJ275" s="14"/>
      <c r="AK275" s="14"/>
      <c r="AL275" s="14"/>
    </row>
    <row r="276" spans="2:38" ht="11.25">
      <c r="B276" s="12" t="s">
        <v>7</v>
      </c>
      <c r="C276" s="12">
        <f>VLOOKUP($A275,Tabelle!$A$2:$G$41,5)</f>
        <v>5</v>
      </c>
      <c r="D276" s="16">
        <v>1</v>
      </c>
      <c r="E276" s="17">
        <v>1</v>
      </c>
      <c r="F276" s="17">
        <v>1</v>
      </c>
      <c r="G276" s="17">
        <v>1</v>
      </c>
      <c r="H276" s="17">
        <v>1</v>
      </c>
      <c r="I276" s="17">
        <v>1</v>
      </c>
      <c r="J276" s="17">
        <v>1</v>
      </c>
      <c r="K276" s="17">
        <v>1</v>
      </c>
      <c r="L276" s="17">
        <v>1</v>
      </c>
      <c r="M276" s="17">
        <v>1</v>
      </c>
      <c r="N276" s="17">
        <v>1</v>
      </c>
      <c r="O276" s="17">
        <v>1</v>
      </c>
      <c r="P276" s="17">
        <v>1</v>
      </c>
      <c r="Q276" s="17">
        <v>1</v>
      </c>
      <c r="R276" s="17">
        <v>1</v>
      </c>
      <c r="S276" s="17">
        <v>2</v>
      </c>
      <c r="T276" s="17">
        <v>2</v>
      </c>
      <c r="U276" s="17">
        <v>2</v>
      </c>
      <c r="V276" s="17">
        <v>2</v>
      </c>
      <c r="W276" s="17">
        <v>2</v>
      </c>
      <c r="X276" s="17">
        <v>2</v>
      </c>
      <c r="Y276" s="17">
        <v>2</v>
      </c>
      <c r="Z276" s="17">
        <v>3</v>
      </c>
      <c r="AA276" s="17">
        <v>3</v>
      </c>
      <c r="AB276" s="17">
        <v>3</v>
      </c>
      <c r="AC276" s="17">
        <v>4</v>
      </c>
      <c r="AD276" s="17"/>
      <c r="AE276" s="17"/>
      <c r="AF276" s="17"/>
      <c r="AG276" s="17"/>
      <c r="AH276" s="17"/>
      <c r="AI276" s="17"/>
      <c r="AJ276" s="17"/>
      <c r="AK276" s="17"/>
      <c r="AL276" s="17"/>
    </row>
    <row r="277" spans="2:38" ht="11.25">
      <c r="B277" s="12" t="s">
        <v>8</v>
      </c>
      <c r="C277" s="12">
        <f>VLOOKUP($A275,Tabelle!$A$2:$G$41,6)</f>
        <v>25</v>
      </c>
      <c r="D277" s="16">
        <v>2</v>
      </c>
      <c r="E277" s="17">
        <v>2</v>
      </c>
      <c r="F277" s="17">
        <v>2</v>
      </c>
      <c r="G277" s="17">
        <v>2</v>
      </c>
      <c r="H277" s="17">
        <v>2</v>
      </c>
      <c r="I277" s="17">
        <v>2</v>
      </c>
      <c r="J277" s="17">
        <v>2</v>
      </c>
      <c r="K277" s="17">
        <v>2</v>
      </c>
      <c r="L277" s="17">
        <v>3</v>
      </c>
      <c r="M277" s="17">
        <v>3</v>
      </c>
      <c r="N277" s="17">
        <v>3</v>
      </c>
      <c r="O277" s="17">
        <v>3</v>
      </c>
      <c r="P277" s="17">
        <v>4</v>
      </c>
      <c r="Q277" s="17">
        <v>4</v>
      </c>
      <c r="R277" s="17">
        <v>6</v>
      </c>
      <c r="S277" s="17">
        <v>3</v>
      </c>
      <c r="T277" s="17">
        <v>3</v>
      </c>
      <c r="U277" s="17">
        <v>3</v>
      </c>
      <c r="V277" s="17">
        <v>3</v>
      </c>
      <c r="W277" s="17">
        <v>4</v>
      </c>
      <c r="X277" s="17">
        <v>4</v>
      </c>
      <c r="Y277" s="17">
        <v>5</v>
      </c>
      <c r="Z277" s="17">
        <v>4</v>
      </c>
      <c r="AA277" s="17">
        <v>4</v>
      </c>
      <c r="AB277" s="17">
        <v>6</v>
      </c>
      <c r="AC277" s="17">
        <v>5</v>
      </c>
      <c r="AD277" s="17"/>
      <c r="AE277" s="17"/>
      <c r="AF277" s="17"/>
      <c r="AG277" s="17"/>
      <c r="AH277" s="17"/>
      <c r="AI277" s="17"/>
      <c r="AJ277" s="17"/>
      <c r="AK277" s="17"/>
      <c r="AL277" s="17"/>
    </row>
    <row r="278" spans="2:38" ht="11.25">
      <c r="B278" s="12" t="s">
        <v>9</v>
      </c>
      <c r="C278" s="12">
        <f>VLOOKUP($A275,Tabelle!$A$2:$G$41,3)</f>
        <v>6</v>
      </c>
      <c r="D278" s="16">
        <v>3</v>
      </c>
      <c r="E278" s="17">
        <v>3</v>
      </c>
      <c r="F278" s="17">
        <v>3</v>
      </c>
      <c r="G278" s="17">
        <v>3</v>
      </c>
      <c r="H278" s="17">
        <v>4</v>
      </c>
      <c r="I278" s="17">
        <v>4</v>
      </c>
      <c r="J278" s="17">
        <v>5</v>
      </c>
      <c r="K278" s="17">
        <v>5</v>
      </c>
      <c r="L278" s="17">
        <v>4</v>
      </c>
      <c r="M278" s="17">
        <v>4</v>
      </c>
      <c r="N278" s="17">
        <v>5</v>
      </c>
      <c r="O278" s="17">
        <v>5</v>
      </c>
      <c r="P278" s="17">
        <v>5</v>
      </c>
      <c r="Q278" s="17">
        <v>5</v>
      </c>
      <c r="R278" s="17">
        <v>7</v>
      </c>
      <c r="S278" s="17">
        <v>4</v>
      </c>
      <c r="T278" s="17">
        <v>4</v>
      </c>
      <c r="U278" s="17">
        <v>5</v>
      </c>
      <c r="V278" s="17">
        <v>6</v>
      </c>
      <c r="W278" s="17">
        <v>5</v>
      </c>
      <c r="X278" s="17">
        <v>6</v>
      </c>
      <c r="Y278" s="17">
        <v>6</v>
      </c>
      <c r="Z278" s="17">
        <v>5</v>
      </c>
      <c r="AA278" s="17">
        <v>5</v>
      </c>
      <c r="AB278" s="17">
        <v>7</v>
      </c>
      <c r="AC278" s="17">
        <v>6</v>
      </c>
      <c r="AD278" s="17"/>
      <c r="AE278" s="17"/>
      <c r="AF278" s="17"/>
      <c r="AG278" s="17"/>
      <c r="AH278" s="17"/>
      <c r="AI278" s="17"/>
      <c r="AJ278" s="17"/>
      <c r="AK278" s="17"/>
      <c r="AL278" s="17"/>
    </row>
    <row r="279" spans="2:38" ht="11.25">
      <c r="B279" s="12" t="s">
        <v>10</v>
      </c>
      <c r="C279" s="12">
        <f>VLOOKUP($A275,Tabelle!$A$2:$G$41,4)</f>
        <v>9</v>
      </c>
      <c r="D279" s="16">
        <v>4</v>
      </c>
      <c r="E279" s="17">
        <v>4</v>
      </c>
      <c r="F279" s="17">
        <v>6</v>
      </c>
      <c r="G279" s="17">
        <v>8</v>
      </c>
      <c r="H279" s="17">
        <v>6</v>
      </c>
      <c r="I279" s="17">
        <v>7</v>
      </c>
      <c r="J279" s="17">
        <v>6</v>
      </c>
      <c r="K279" s="17">
        <v>7</v>
      </c>
      <c r="L279" s="17">
        <v>6</v>
      </c>
      <c r="M279" s="17">
        <v>7</v>
      </c>
      <c r="N279" s="17">
        <v>6</v>
      </c>
      <c r="O279" s="17">
        <v>7</v>
      </c>
      <c r="P279" s="17">
        <v>6</v>
      </c>
      <c r="Q279" s="17">
        <v>8</v>
      </c>
      <c r="R279" s="17">
        <v>8</v>
      </c>
      <c r="S279" s="17">
        <v>5</v>
      </c>
      <c r="T279" s="17">
        <v>7</v>
      </c>
      <c r="U279" s="17">
        <v>7</v>
      </c>
      <c r="V279" s="17">
        <v>8</v>
      </c>
      <c r="W279" s="17">
        <v>8</v>
      </c>
      <c r="X279" s="17">
        <v>7</v>
      </c>
      <c r="Y279" s="17">
        <v>7</v>
      </c>
      <c r="Z279" s="17">
        <v>6</v>
      </c>
      <c r="AA279" s="17">
        <v>8</v>
      </c>
      <c r="AB279" s="17">
        <v>8</v>
      </c>
      <c r="AC279" s="17">
        <v>7</v>
      </c>
      <c r="AD279" s="17"/>
      <c r="AE279" s="17"/>
      <c r="AF279" s="17"/>
      <c r="AG279" s="17"/>
      <c r="AH279" s="17"/>
      <c r="AI279" s="17"/>
      <c r="AJ279" s="17"/>
      <c r="AK279" s="17"/>
      <c r="AL279" s="17"/>
    </row>
    <row r="280" spans="2:38" ht="11.25">
      <c r="B280" s="12"/>
      <c r="C280" s="12"/>
      <c r="D280" s="16">
        <v>5</v>
      </c>
      <c r="E280" s="17">
        <v>5</v>
      </c>
      <c r="F280" s="17">
        <v>7</v>
      </c>
      <c r="G280" s="17">
        <v>9</v>
      </c>
      <c r="H280" s="17">
        <v>8</v>
      </c>
      <c r="I280" s="17">
        <v>9</v>
      </c>
      <c r="J280" s="17">
        <v>9</v>
      </c>
      <c r="K280" s="17">
        <v>8</v>
      </c>
      <c r="L280" s="17">
        <v>9</v>
      </c>
      <c r="M280" s="17">
        <v>8</v>
      </c>
      <c r="N280" s="17">
        <v>8</v>
      </c>
      <c r="O280" s="17">
        <v>9</v>
      </c>
      <c r="P280" s="17">
        <v>7</v>
      </c>
      <c r="Q280" s="17">
        <v>9</v>
      </c>
      <c r="R280" s="17">
        <v>9</v>
      </c>
      <c r="S280" s="17">
        <v>6</v>
      </c>
      <c r="T280" s="17">
        <v>8</v>
      </c>
      <c r="U280" s="17">
        <v>9</v>
      </c>
      <c r="V280" s="17">
        <v>9</v>
      </c>
      <c r="W280" s="17">
        <v>9</v>
      </c>
      <c r="X280" s="17">
        <v>9</v>
      </c>
      <c r="Y280" s="17">
        <v>8</v>
      </c>
      <c r="Z280" s="17">
        <v>7</v>
      </c>
      <c r="AA280" s="17">
        <v>9</v>
      </c>
      <c r="AB280" s="17">
        <v>9</v>
      </c>
      <c r="AC280" s="17">
        <v>8</v>
      </c>
      <c r="AD280" s="17"/>
      <c r="AE280" s="17"/>
      <c r="AF280" s="17"/>
      <c r="AG280" s="17"/>
      <c r="AH280" s="17"/>
      <c r="AI280" s="17"/>
      <c r="AJ280" s="17"/>
      <c r="AK280" s="17"/>
      <c r="AL280" s="17"/>
    </row>
    <row r="281" spans="2:38" ht="11.25">
      <c r="B281" s="12"/>
      <c r="C281" s="12"/>
      <c r="D281" s="16">
        <v>6</v>
      </c>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row>
    <row r="282" spans="2:38" ht="11.25">
      <c r="B282" s="12"/>
      <c r="C282" s="12"/>
      <c r="D282" s="16">
        <v>7</v>
      </c>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row>
    <row r="283" spans="2:38" ht="11.25">
      <c r="B283" s="12"/>
      <c r="C283" s="12"/>
      <c r="D283" s="16">
        <v>8</v>
      </c>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row>
    <row r="284" spans="2:38" ht="11.25">
      <c r="B284" s="12"/>
      <c r="C284" s="12"/>
      <c r="D284" s="16">
        <v>9</v>
      </c>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row>
    <row r="285" spans="2:38" ht="11.25">
      <c r="B285" s="12"/>
      <c r="C285" s="12"/>
      <c r="D285" s="16">
        <v>10</v>
      </c>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row>
    <row r="286" spans="2:38" ht="11.25">
      <c r="B286" s="12"/>
      <c r="C286" s="12"/>
      <c r="D286" s="16">
        <v>11</v>
      </c>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row>
    <row r="288" spans="1:38" ht="11.25">
      <c r="A288" s="12">
        <v>23</v>
      </c>
      <c r="B288" s="12" t="s">
        <v>6</v>
      </c>
      <c r="C288" s="12" t="str">
        <f>VLOOKUP($A288,Tabelle!$A$2:$G$41,2)</f>
        <v>7/9 sviluppo 3</v>
      </c>
      <c r="D288" s="13"/>
      <c r="E288" s="14">
        <v>1</v>
      </c>
      <c r="F288" s="14">
        <v>2</v>
      </c>
      <c r="G288" s="14">
        <v>3</v>
      </c>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row>
    <row r="289" spans="2:38" ht="11.25">
      <c r="B289" s="12" t="s">
        <v>7</v>
      </c>
      <c r="C289" s="12">
        <f>VLOOKUP($A288,Tabelle!$A$2:$G$41,5)</f>
        <v>3</v>
      </c>
      <c r="D289" s="16">
        <v>1</v>
      </c>
      <c r="E289" s="17">
        <v>1</v>
      </c>
      <c r="F289" s="17">
        <v>2</v>
      </c>
      <c r="G289" s="17">
        <v>4</v>
      </c>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row>
    <row r="290" spans="2:38" ht="11.25">
      <c r="B290" s="12" t="s">
        <v>8</v>
      </c>
      <c r="C290" s="12">
        <f>VLOOKUP($A288,Tabelle!$A$2:$G$41,6)</f>
        <v>3</v>
      </c>
      <c r="D290" s="16">
        <v>2</v>
      </c>
      <c r="E290" s="17">
        <v>3</v>
      </c>
      <c r="F290" s="17">
        <v>8</v>
      </c>
      <c r="G290" s="17">
        <v>5</v>
      </c>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row>
    <row r="291" spans="2:38" ht="11.25">
      <c r="B291" s="12" t="s">
        <v>9</v>
      </c>
      <c r="C291" s="12">
        <f>VLOOKUP($A288,Tabelle!$A$2:$G$41,3)</f>
        <v>7</v>
      </c>
      <c r="D291" s="16">
        <v>3</v>
      </c>
      <c r="E291" s="17">
        <v>7</v>
      </c>
      <c r="F291" s="17">
        <v>9</v>
      </c>
      <c r="G291" s="17">
        <v>6</v>
      </c>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row>
    <row r="292" spans="2:38" ht="11.25">
      <c r="B292" s="12" t="s">
        <v>10</v>
      </c>
      <c r="C292" s="12">
        <f>VLOOKUP($A288,Tabelle!$A$2:$G$41,4)</f>
        <v>9</v>
      </c>
      <c r="D292" s="16">
        <v>4</v>
      </c>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row>
    <row r="293" spans="2:38" ht="11.25">
      <c r="B293" s="12"/>
      <c r="C293" s="12"/>
      <c r="D293" s="16">
        <v>5</v>
      </c>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row>
    <row r="294" spans="2:38" ht="11.25">
      <c r="B294" s="12"/>
      <c r="C294" s="12"/>
      <c r="D294" s="16">
        <v>6</v>
      </c>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row>
    <row r="295" spans="2:38" ht="11.25">
      <c r="B295" s="12"/>
      <c r="C295" s="12"/>
      <c r="D295" s="16">
        <v>7</v>
      </c>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row>
    <row r="296" spans="2:38" ht="11.25">
      <c r="B296" s="12"/>
      <c r="C296" s="12"/>
      <c r="D296" s="16">
        <v>8</v>
      </c>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row>
    <row r="297" spans="2:38" ht="11.25">
      <c r="B297" s="12"/>
      <c r="C297" s="12"/>
      <c r="D297" s="16">
        <v>9</v>
      </c>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row>
    <row r="298" spans="2:38" ht="11.25">
      <c r="B298" s="12"/>
      <c r="C298" s="12"/>
      <c r="D298" s="16">
        <v>10</v>
      </c>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row>
    <row r="299" spans="2:38" ht="11.25">
      <c r="B299" s="12"/>
      <c r="C299" s="12"/>
      <c r="D299" s="16">
        <v>11</v>
      </c>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row>
    <row r="301" spans="1:38" ht="11.25">
      <c r="A301" s="12">
        <v>24</v>
      </c>
      <c r="B301" s="12" t="s">
        <v>6</v>
      </c>
      <c r="C301" s="12" t="str">
        <f>VLOOKUP($A301,Tabelle!$A$2:$G$41,2)</f>
        <v>7/9 sviluppo 4</v>
      </c>
      <c r="D301" s="13"/>
      <c r="E301" s="14">
        <v>1</v>
      </c>
      <c r="F301" s="14">
        <v>2</v>
      </c>
      <c r="G301" s="14">
        <v>3</v>
      </c>
      <c r="H301" s="14">
        <v>4</v>
      </c>
      <c r="I301" s="14">
        <v>5</v>
      </c>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row>
    <row r="302" spans="2:38" ht="11.25">
      <c r="B302" s="12" t="s">
        <v>7</v>
      </c>
      <c r="C302" s="12">
        <f>VLOOKUP($A301,Tabelle!$A$2:$G$41,5)</f>
        <v>4</v>
      </c>
      <c r="D302" s="16">
        <v>1</v>
      </c>
      <c r="E302" s="17">
        <v>1</v>
      </c>
      <c r="F302" s="17">
        <v>5</v>
      </c>
      <c r="G302" s="17">
        <v>1</v>
      </c>
      <c r="H302" s="17">
        <v>3</v>
      </c>
      <c r="I302" s="17">
        <v>6</v>
      </c>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row>
    <row r="303" spans="2:38" ht="11.25">
      <c r="B303" s="12" t="s">
        <v>8</v>
      </c>
      <c r="C303" s="12">
        <f>VLOOKUP($A301,Tabelle!$A$2:$G$41,6)</f>
        <v>5</v>
      </c>
      <c r="D303" s="16">
        <v>2</v>
      </c>
      <c r="E303" s="17">
        <v>2</v>
      </c>
      <c r="F303" s="17">
        <v>6</v>
      </c>
      <c r="G303" s="17">
        <v>2</v>
      </c>
      <c r="H303" s="17">
        <v>4</v>
      </c>
      <c r="I303" s="17">
        <v>7</v>
      </c>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row>
    <row r="304" spans="2:38" ht="11.25">
      <c r="B304" s="12" t="s">
        <v>9</v>
      </c>
      <c r="C304" s="12">
        <f>VLOOKUP($A301,Tabelle!$A$2:$G$41,3)</f>
        <v>7</v>
      </c>
      <c r="D304" s="16">
        <v>3</v>
      </c>
      <c r="E304" s="17">
        <v>3</v>
      </c>
      <c r="F304" s="17">
        <v>7</v>
      </c>
      <c r="G304" s="17">
        <v>5</v>
      </c>
      <c r="H304" s="17">
        <v>5</v>
      </c>
      <c r="I304" s="17">
        <v>8</v>
      </c>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row>
    <row r="305" spans="2:38" ht="11.25">
      <c r="B305" s="12" t="s">
        <v>10</v>
      </c>
      <c r="C305" s="12">
        <f>VLOOKUP($A301,Tabelle!$A$2:$G$41,4)</f>
        <v>9</v>
      </c>
      <c r="D305" s="16">
        <v>4</v>
      </c>
      <c r="E305" s="17">
        <v>4</v>
      </c>
      <c r="F305" s="17">
        <v>8</v>
      </c>
      <c r="G305" s="17">
        <v>9</v>
      </c>
      <c r="H305" s="17">
        <v>9</v>
      </c>
      <c r="I305" s="17">
        <v>9</v>
      </c>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row>
    <row r="306" spans="2:38" ht="11.25">
      <c r="B306" s="12"/>
      <c r="C306" s="12"/>
      <c r="D306" s="16">
        <v>5</v>
      </c>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row>
    <row r="307" spans="2:38" ht="11.25">
      <c r="B307" s="12"/>
      <c r="C307" s="12"/>
      <c r="D307" s="16">
        <v>6</v>
      </c>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row>
    <row r="308" spans="2:38" ht="11.25">
      <c r="B308" s="12"/>
      <c r="C308" s="12"/>
      <c r="D308" s="16">
        <v>7</v>
      </c>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row>
    <row r="309" spans="2:38" ht="11.25">
      <c r="B309" s="12"/>
      <c r="C309" s="12"/>
      <c r="D309" s="16">
        <v>8</v>
      </c>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row>
    <row r="310" spans="2:38" ht="11.25">
      <c r="B310" s="12"/>
      <c r="C310" s="12"/>
      <c r="D310" s="16">
        <v>9</v>
      </c>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row>
    <row r="311" spans="2:38" ht="11.25">
      <c r="B311" s="12"/>
      <c r="C311" s="12"/>
      <c r="D311" s="16">
        <v>10</v>
      </c>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row>
    <row r="312" spans="2:38" ht="11.25">
      <c r="B312" s="12"/>
      <c r="C312" s="12"/>
      <c r="D312" s="16">
        <v>11</v>
      </c>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row>
    <row r="314" spans="1:38" ht="11.25">
      <c r="A314" s="12">
        <v>25</v>
      </c>
      <c r="B314" s="12" t="s">
        <v>6</v>
      </c>
      <c r="C314" s="12" t="str">
        <f>VLOOKUP($A314,Tabelle!$A$2:$G$41,2)</f>
        <v>7/9 sviluppo 5</v>
      </c>
      <c r="D314" s="13"/>
      <c r="E314" s="14">
        <v>1</v>
      </c>
      <c r="F314" s="14">
        <v>2</v>
      </c>
      <c r="G314" s="14">
        <v>3</v>
      </c>
      <c r="H314" s="14">
        <v>4</v>
      </c>
      <c r="I314" s="14">
        <v>5</v>
      </c>
      <c r="J314" s="14">
        <v>6</v>
      </c>
      <c r="K314" s="14">
        <v>7</v>
      </c>
      <c r="L314" s="14">
        <v>8</v>
      </c>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row>
    <row r="315" spans="2:38" ht="11.25">
      <c r="B315" s="12" t="s">
        <v>7</v>
      </c>
      <c r="C315" s="12">
        <f>VLOOKUP($A314,Tabelle!$A$2:$G$41,5)</f>
        <v>5</v>
      </c>
      <c r="D315" s="16">
        <v>1</v>
      </c>
      <c r="E315" s="17">
        <v>1</v>
      </c>
      <c r="F315" s="17">
        <v>1</v>
      </c>
      <c r="G315" s="17">
        <v>3</v>
      </c>
      <c r="H315" s="17">
        <v>1</v>
      </c>
      <c r="I315" s="17">
        <v>2</v>
      </c>
      <c r="J315" s="17">
        <v>1</v>
      </c>
      <c r="K315" s="17">
        <v>2</v>
      </c>
      <c r="L315" s="17">
        <v>1</v>
      </c>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row>
    <row r="316" spans="2:38" ht="11.25">
      <c r="B316" s="12" t="s">
        <v>8</v>
      </c>
      <c r="C316" s="12">
        <f>VLOOKUP($A314,Tabelle!$A$2:$G$41,6)</f>
        <v>8</v>
      </c>
      <c r="D316" s="16">
        <v>2</v>
      </c>
      <c r="E316" s="17">
        <v>2</v>
      </c>
      <c r="F316" s="17">
        <v>2</v>
      </c>
      <c r="G316" s="17">
        <v>4</v>
      </c>
      <c r="H316" s="17">
        <v>3</v>
      </c>
      <c r="I316" s="17">
        <v>4</v>
      </c>
      <c r="J316" s="17">
        <v>4</v>
      </c>
      <c r="K316" s="17">
        <v>3</v>
      </c>
      <c r="L316" s="17">
        <v>2</v>
      </c>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row>
    <row r="317" spans="2:38" ht="11.25">
      <c r="B317" s="12" t="s">
        <v>9</v>
      </c>
      <c r="C317" s="12">
        <f>VLOOKUP($A314,Tabelle!$A$2:$G$41,3)</f>
        <v>7</v>
      </c>
      <c r="D317" s="16">
        <v>3</v>
      </c>
      <c r="E317" s="17">
        <v>3</v>
      </c>
      <c r="F317" s="17">
        <v>6</v>
      </c>
      <c r="G317" s="17">
        <v>6</v>
      </c>
      <c r="H317" s="17">
        <v>5</v>
      </c>
      <c r="I317" s="17">
        <v>5</v>
      </c>
      <c r="J317" s="17">
        <v>5</v>
      </c>
      <c r="K317" s="17">
        <v>5</v>
      </c>
      <c r="L317" s="17">
        <v>3</v>
      </c>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row>
    <row r="318" spans="2:38" ht="11.25">
      <c r="B318" s="12" t="s">
        <v>10</v>
      </c>
      <c r="C318" s="12">
        <f>VLOOKUP($A314,Tabelle!$A$2:$G$41,4)</f>
        <v>9</v>
      </c>
      <c r="D318" s="16">
        <v>4</v>
      </c>
      <c r="E318" s="17">
        <v>4</v>
      </c>
      <c r="F318" s="17">
        <v>7</v>
      </c>
      <c r="G318" s="17">
        <v>7</v>
      </c>
      <c r="H318" s="17">
        <v>8</v>
      </c>
      <c r="I318" s="17">
        <v>8</v>
      </c>
      <c r="J318" s="17">
        <v>6</v>
      </c>
      <c r="K318" s="17">
        <v>6</v>
      </c>
      <c r="L318" s="17">
        <v>4</v>
      </c>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row>
    <row r="319" spans="2:38" ht="11.25">
      <c r="B319" s="12"/>
      <c r="C319" s="12"/>
      <c r="D319" s="16">
        <v>5</v>
      </c>
      <c r="E319" s="17">
        <v>5</v>
      </c>
      <c r="F319" s="17">
        <v>8</v>
      </c>
      <c r="G319" s="17">
        <v>9</v>
      </c>
      <c r="H319" s="17">
        <v>9</v>
      </c>
      <c r="I319" s="17">
        <v>9</v>
      </c>
      <c r="J319" s="17">
        <v>7</v>
      </c>
      <c r="K319" s="17">
        <v>7</v>
      </c>
      <c r="L319" s="17">
        <v>8</v>
      </c>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row>
    <row r="320" spans="2:38" ht="11.25">
      <c r="B320" s="12"/>
      <c r="C320" s="12"/>
      <c r="D320" s="16">
        <v>6</v>
      </c>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row>
    <row r="321" spans="2:38" ht="11.25">
      <c r="B321" s="12"/>
      <c r="C321" s="12"/>
      <c r="D321" s="16">
        <v>7</v>
      </c>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row>
    <row r="322" spans="2:38" ht="11.25">
      <c r="B322" s="12"/>
      <c r="C322" s="12"/>
      <c r="D322" s="16">
        <v>8</v>
      </c>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row>
    <row r="323" spans="2:38" ht="11.25">
      <c r="B323" s="12"/>
      <c r="C323" s="12"/>
      <c r="D323" s="16">
        <v>9</v>
      </c>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row>
    <row r="324" spans="2:38" ht="11.25">
      <c r="B324" s="12"/>
      <c r="C324" s="12"/>
      <c r="D324" s="16">
        <v>10</v>
      </c>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row>
    <row r="325" spans="2:38" ht="11.25">
      <c r="B325" s="12"/>
      <c r="C325" s="12"/>
      <c r="D325" s="16">
        <v>11</v>
      </c>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row>
    <row r="327" spans="1:38" ht="11.25">
      <c r="A327" s="12">
        <v>26</v>
      </c>
      <c r="B327" s="12" t="s">
        <v>6</v>
      </c>
      <c r="C327" s="12" t="str">
        <f>VLOOKUP($A327,Tabelle!$A$2:$G$41,2)</f>
        <v>7/9 sviluppo 6</v>
      </c>
      <c r="D327" s="13"/>
      <c r="E327" s="14">
        <v>1</v>
      </c>
      <c r="F327" s="14">
        <v>2</v>
      </c>
      <c r="G327" s="14">
        <v>3</v>
      </c>
      <c r="H327" s="14">
        <v>4</v>
      </c>
      <c r="I327" s="14">
        <v>5</v>
      </c>
      <c r="J327" s="14">
        <v>6</v>
      </c>
      <c r="K327" s="14">
        <v>7</v>
      </c>
      <c r="L327" s="14">
        <v>8</v>
      </c>
      <c r="M327" s="14">
        <v>9</v>
      </c>
      <c r="N327" s="14">
        <v>10</v>
      </c>
      <c r="O327" s="14">
        <v>11</v>
      </c>
      <c r="P327" s="14">
        <v>12</v>
      </c>
      <c r="Q327" s="14"/>
      <c r="R327" s="14"/>
      <c r="S327" s="14"/>
      <c r="T327" s="14"/>
      <c r="U327" s="14"/>
      <c r="V327" s="14"/>
      <c r="W327" s="14"/>
      <c r="X327" s="14"/>
      <c r="Y327" s="14"/>
      <c r="Z327" s="14"/>
      <c r="AA327" s="14"/>
      <c r="AB327" s="14"/>
      <c r="AC327" s="14"/>
      <c r="AD327" s="14"/>
      <c r="AE327" s="14"/>
      <c r="AF327" s="14"/>
      <c r="AG327" s="14"/>
      <c r="AH327" s="14"/>
      <c r="AI327" s="14"/>
      <c r="AJ327" s="14"/>
      <c r="AK327" s="14"/>
      <c r="AL327" s="14"/>
    </row>
    <row r="328" spans="2:38" ht="11.25">
      <c r="B328" s="12" t="s">
        <v>7</v>
      </c>
      <c r="C328" s="12">
        <f>VLOOKUP($A327,Tabelle!$A$2:$G$41,5)</f>
        <v>6</v>
      </c>
      <c r="D328" s="16">
        <v>1</v>
      </c>
      <c r="E328" s="17">
        <v>1</v>
      </c>
      <c r="F328" s="17">
        <v>1</v>
      </c>
      <c r="G328" s="17">
        <v>1</v>
      </c>
      <c r="H328" s="17">
        <v>1</v>
      </c>
      <c r="I328" s="17">
        <v>1</v>
      </c>
      <c r="J328" s="17">
        <v>1</v>
      </c>
      <c r="K328" s="17">
        <v>1</v>
      </c>
      <c r="L328" s="17">
        <v>1</v>
      </c>
      <c r="M328" s="17">
        <v>2</v>
      </c>
      <c r="N328" s="17">
        <v>2</v>
      </c>
      <c r="O328" s="17">
        <v>2</v>
      </c>
      <c r="P328" s="17">
        <v>3</v>
      </c>
      <c r="Q328" s="17"/>
      <c r="R328" s="17"/>
      <c r="S328" s="17"/>
      <c r="T328" s="17"/>
      <c r="U328" s="17"/>
      <c r="V328" s="17"/>
      <c r="W328" s="17"/>
      <c r="X328" s="17"/>
      <c r="Y328" s="17"/>
      <c r="Z328" s="17"/>
      <c r="AA328" s="17"/>
      <c r="AB328" s="17"/>
      <c r="AC328" s="17"/>
      <c r="AD328" s="17"/>
      <c r="AE328" s="17"/>
      <c r="AF328" s="17"/>
      <c r="AG328" s="17"/>
      <c r="AH328" s="17"/>
      <c r="AI328" s="17"/>
      <c r="AJ328" s="17"/>
      <c r="AK328" s="17"/>
      <c r="AL328" s="17"/>
    </row>
    <row r="329" spans="2:38" ht="11.25">
      <c r="B329" s="12" t="s">
        <v>8</v>
      </c>
      <c r="C329" s="12">
        <f>VLOOKUP($A327,Tabelle!$A$2:$G$41,6)</f>
        <v>12</v>
      </c>
      <c r="D329" s="16">
        <v>2</v>
      </c>
      <c r="E329" s="17">
        <v>2</v>
      </c>
      <c r="F329" s="17">
        <v>2</v>
      </c>
      <c r="G329" s="17">
        <v>2</v>
      </c>
      <c r="H329" s="17">
        <v>2</v>
      </c>
      <c r="I329" s="17">
        <v>2</v>
      </c>
      <c r="J329" s="17">
        <v>3</v>
      </c>
      <c r="K329" s="17">
        <v>3</v>
      </c>
      <c r="L329" s="17">
        <v>4</v>
      </c>
      <c r="M329" s="17">
        <v>3</v>
      </c>
      <c r="N329" s="17">
        <v>3</v>
      </c>
      <c r="O329" s="17">
        <v>4</v>
      </c>
      <c r="P329" s="17">
        <v>4</v>
      </c>
      <c r="Q329" s="17"/>
      <c r="R329" s="17"/>
      <c r="S329" s="17"/>
      <c r="T329" s="17"/>
      <c r="U329" s="17"/>
      <c r="V329" s="17"/>
      <c r="W329" s="17"/>
      <c r="X329" s="17"/>
      <c r="Y329" s="17"/>
      <c r="Z329" s="17"/>
      <c r="AA329" s="17"/>
      <c r="AB329" s="17"/>
      <c r="AC329" s="17"/>
      <c r="AD329" s="17"/>
      <c r="AE329" s="17"/>
      <c r="AF329" s="17"/>
      <c r="AG329" s="17"/>
      <c r="AH329" s="17"/>
      <c r="AI329" s="17"/>
      <c r="AJ329" s="17"/>
      <c r="AK329" s="17"/>
      <c r="AL329" s="17"/>
    </row>
    <row r="330" spans="2:38" ht="11.25">
      <c r="B330" s="12" t="s">
        <v>9</v>
      </c>
      <c r="C330" s="12">
        <f>VLOOKUP($A327,Tabelle!$A$2:$G$41,3)</f>
        <v>7</v>
      </c>
      <c r="D330" s="16">
        <v>3</v>
      </c>
      <c r="E330" s="17">
        <v>3</v>
      </c>
      <c r="F330" s="17">
        <v>3</v>
      </c>
      <c r="G330" s="17">
        <v>3</v>
      </c>
      <c r="H330" s="17">
        <v>4</v>
      </c>
      <c r="I330" s="17">
        <v>5</v>
      </c>
      <c r="J330" s="17">
        <v>4</v>
      </c>
      <c r="K330" s="17">
        <v>5</v>
      </c>
      <c r="L330" s="17">
        <v>5</v>
      </c>
      <c r="M330" s="17">
        <v>4</v>
      </c>
      <c r="N330" s="17">
        <v>5</v>
      </c>
      <c r="O330" s="17">
        <v>5</v>
      </c>
      <c r="P330" s="17">
        <v>6</v>
      </c>
      <c r="Q330" s="17"/>
      <c r="R330" s="17"/>
      <c r="S330" s="17"/>
      <c r="T330" s="17"/>
      <c r="U330" s="17"/>
      <c r="V330" s="17"/>
      <c r="W330" s="17"/>
      <c r="X330" s="17"/>
      <c r="Y330" s="17"/>
      <c r="Z330" s="17"/>
      <c r="AA330" s="17"/>
      <c r="AB330" s="17"/>
      <c r="AC330" s="17"/>
      <c r="AD330" s="17"/>
      <c r="AE330" s="17"/>
      <c r="AF330" s="17"/>
      <c r="AG330" s="17"/>
      <c r="AH330" s="17"/>
      <c r="AI330" s="17"/>
      <c r="AJ330" s="17"/>
      <c r="AK330" s="17"/>
      <c r="AL330" s="17"/>
    </row>
    <row r="331" spans="2:38" ht="11.25">
      <c r="B331" s="12" t="s">
        <v>10</v>
      </c>
      <c r="C331" s="12">
        <f>VLOOKUP($A327,Tabelle!$A$2:$G$41,4)</f>
        <v>9</v>
      </c>
      <c r="D331" s="16">
        <v>4</v>
      </c>
      <c r="E331" s="17">
        <v>4</v>
      </c>
      <c r="F331" s="17">
        <v>4</v>
      </c>
      <c r="G331" s="17">
        <v>7</v>
      </c>
      <c r="H331" s="17">
        <v>6</v>
      </c>
      <c r="I331" s="17">
        <v>6</v>
      </c>
      <c r="J331" s="17">
        <v>5</v>
      </c>
      <c r="K331" s="17">
        <v>6</v>
      </c>
      <c r="L331" s="17">
        <v>7</v>
      </c>
      <c r="M331" s="17">
        <v>5</v>
      </c>
      <c r="N331" s="17">
        <v>6</v>
      </c>
      <c r="O331" s="17">
        <v>6</v>
      </c>
      <c r="P331" s="17">
        <v>7</v>
      </c>
      <c r="Q331" s="17"/>
      <c r="R331" s="17"/>
      <c r="S331" s="17"/>
      <c r="T331" s="17"/>
      <c r="U331" s="17"/>
      <c r="V331" s="17"/>
      <c r="W331" s="17"/>
      <c r="X331" s="17"/>
      <c r="Y331" s="17"/>
      <c r="Z331" s="17"/>
      <c r="AA331" s="17"/>
      <c r="AB331" s="17"/>
      <c r="AC331" s="17"/>
      <c r="AD331" s="17"/>
      <c r="AE331" s="17"/>
      <c r="AF331" s="17"/>
      <c r="AG331" s="17"/>
      <c r="AH331" s="17"/>
      <c r="AI331" s="17"/>
      <c r="AJ331" s="17"/>
      <c r="AK331" s="17"/>
      <c r="AL331" s="17"/>
    </row>
    <row r="332" spans="2:38" ht="11.25">
      <c r="B332" s="12"/>
      <c r="C332" s="12"/>
      <c r="D332" s="16">
        <v>5</v>
      </c>
      <c r="E332" s="17">
        <v>5</v>
      </c>
      <c r="F332" s="17">
        <v>6</v>
      </c>
      <c r="G332" s="17">
        <v>8</v>
      </c>
      <c r="H332" s="17">
        <v>7</v>
      </c>
      <c r="I332" s="17">
        <v>8</v>
      </c>
      <c r="J332" s="17">
        <v>6</v>
      </c>
      <c r="K332" s="17">
        <v>7</v>
      </c>
      <c r="L332" s="17">
        <v>8</v>
      </c>
      <c r="M332" s="17">
        <v>8</v>
      </c>
      <c r="N332" s="17">
        <v>7</v>
      </c>
      <c r="O332" s="17">
        <v>7</v>
      </c>
      <c r="P332" s="17">
        <v>8</v>
      </c>
      <c r="Q332" s="17"/>
      <c r="R332" s="17"/>
      <c r="S332" s="17"/>
      <c r="T332" s="17"/>
      <c r="U332" s="17"/>
      <c r="V332" s="17"/>
      <c r="W332" s="17"/>
      <c r="X332" s="17"/>
      <c r="Y332" s="17"/>
      <c r="Z332" s="17"/>
      <c r="AA332" s="17"/>
      <c r="AB332" s="17"/>
      <c r="AC332" s="17"/>
      <c r="AD332" s="17"/>
      <c r="AE332" s="17"/>
      <c r="AF332" s="17"/>
      <c r="AG332" s="17"/>
      <c r="AH332" s="17"/>
      <c r="AI332" s="17"/>
      <c r="AJ332" s="17"/>
      <c r="AK332" s="17"/>
      <c r="AL332" s="17"/>
    </row>
    <row r="333" spans="2:38" ht="11.25">
      <c r="B333" s="12"/>
      <c r="C333" s="12"/>
      <c r="D333" s="16">
        <v>6</v>
      </c>
      <c r="E333" s="17">
        <v>7</v>
      </c>
      <c r="F333" s="17">
        <v>8</v>
      </c>
      <c r="G333" s="17">
        <v>9</v>
      </c>
      <c r="H333" s="17">
        <v>9</v>
      </c>
      <c r="I333" s="17">
        <v>9</v>
      </c>
      <c r="J333" s="17">
        <v>9</v>
      </c>
      <c r="K333" s="17">
        <v>8</v>
      </c>
      <c r="L333" s="17">
        <v>9</v>
      </c>
      <c r="M333" s="17">
        <v>9</v>
      </c>
      <c r="N333" s="17">
        <v>9</v>
      </c>
      <c r="O333" s="17">
        <v>8</v>
      </c>
      <c r="P333" s="17">
        <v>9</v>
      </c>
      <c r="Q333" s="17"/>
      <c r="R333" s="17"/>
      <c r="S333" s="17"/>
      <c r="T333" s="17"/>
      <c r="U333" s="17"/>
      <c r="V333" s="17"/>
      <c r="W333" s="17"/>
      <c r="X333" s="17"/>
      <c r="Y333" s="17"/>
      <c r="Z333" s="17"/>
      <c r="AA333" s="17"/>
      <c r="AB333" s="17"/>
      <c r="AC333" s="17"/>
      <c r="AD333" s="17"/>
      <c r="AE333" s="17"/>
      <c r="AF333" s="17"/>
      <c r="AG333" s="17"/>
      <c r="AH333" s="17"/>
      <c r="AI333" s="17"/>
      <c r="AJ333" s="17"/>
      <c r="AK333" s="17"/>
      <c r="AL333" s="17"/>
    </row>
    <row r="334" spans="2:38" ht="11.25">
      <c r="B334" s="12"/>
      <c r="C334" s="12"/>
      <c r="D334" s="16">
        <v>7</v>
      </c>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row>
    <row r="335" spans="2:38" ht="11.25">
      <c r="B335" s="12"/>
      <c r="C335" s="12"/>
      <c r="D335" s="16">
        <v>8</v>
      </c>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row>
    <row r="336" spans="2:38" ht="11.25">
      <c r="B336" s="12"/>
      <c r="C336" s="12"/>
      <c r="D336" s="16">
        <v>9</v>
      </c>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row>
    <row r="337" spans="2:38" ht="11.25">
      <c r="B337" s="12"/>
      <c r="C337" s="12"/>
      <c r="D337" s="16">
        <v>10</v>
      </c>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row>
    <row r="338" spans="2:38" ht="11.25">
      <c r="B338" s="12"/>
      <c r="C338" s="12"/>
      <c r="D338" s="16">
        <v>11</v>
      </c>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row>
    <row r="340" spans="1:38" ht="11.25">
      <c r="A340" s="12">
        <v>27</v>
      </c>
      <c r="B340" s="12" t="s">
        <v>6</v>
      </c>
      <c r="C340" s="12" t="str">
        <f>VLOOKUP($A340,Tabelle!$A$2:$G$41,2)</f>
        <v>5/10 sviluppo 3</v>
      </c>
      <c r="D340" s="13"/>
      <c r="E340" s="14">
        <v>1</v>
      </c>
      <c r="F340" s="14">
        <v>2</v>
      </c>
      <c r="G340" s="14">
        <v>3</v>
      </c>
      <c r="H340" s="14">
        <v>4</v>
      </c>
      <c r="I340" s="14">
        <v>5</v>
      </c>
      <c r="J340" s="14">
        <v>6</v>
      </c>
      <c r="K340" s="14">
        <v>7</v>
      </c>
      <c r="L340" s="14">
        <v>8</v>
      </c>
      <c r="M340" s="14">
        <v>9</v>
      </c>
      <c r="N340" s="14">
        <v>10</v>
      </c>
      <c r="O340" s="14">
        <v>11</v>
      </c>
      <c r="P340" s="14">
        <v>12</v>
      </c>
      <c r="Q340" s="14">
        <v>13</v>
      </c>
      <c r="R340" s="14">
        <v>14</v>
      </c>
      <c r="S340" s="14">
        <v>15</v>
      </c>
      <c r="T340" s="14">
        <v>16</v>
      </c>
      <c r="U340" s="14">
        <v>17</v>
      </c>
      <c r="V340" s="14">
        <v>18</v>
      </c>
      <c r="W340" s="14">
        <v>19</v>
      </c>
      <c r="X340" s="14">
        <v>20</v>
      </c>
      <c r="Y340" s="14">
        <v>21</v>
      </c>
      <c r="Z340" s="14">
        <v>22</v>
      </c>
      <c r="AA340" s="14">
        <v>23</v>
      </c>
      <c r="AB340" s="14">
        <v>24</v>
      </c>
      <c r="AC340" s="14"/>
      <c r="AD340" s="14"/>
      <c r="AE340" s="14"/>
      <c r="AF340" s="14"/>
      <c r="AG340" s="14"/>
      <c r="AH340" s="14"/>
      <c r="AI340" s="14"/>
      <c r="AJ340" s="14"/>
      <c r="AK340" s="14"/>
      <c r="AL340" s="14"/>
    </row>
    <row r="341" spans="2:38" ht="11.25">
      <c r="B341" s="12" t="s">
        <v>7</v>
      </c>
      <c r="C341" s="12">
        <f>VLOOKUP($A340,Tabelle!$A$2:$G$41,5)</f>
        <v>3</v>
      </c>
      <c r="D341" s="16">
        <v>1</v>
      </c>
      <c r="E341" s="17">
        <v>1</v>
      </c>
      <c r="F341" s="17">
        <v>4</v>
      </c>
      <c r="G341" s="17">
        <v>7</v>
      </c>
      <c r="H341" s="17">
        <v>1</v>
      </c>
      <c r="I341" s="17">
        <v>2</v>
      </c>
      <c r="J341" s="17">
        <v>3</v>
      </c>
      <c r="K341" s="17">
        <v>2</v>
      </c>
      <c r="L341" s="17">
        <v>1</v>
      </c>
      <c r="M341" s="17">
        <v>3</v>
      </c>
      <c r="N341" s="17">
        <v>1</v>
      </c>
      <c r="O341" s="17">
        <v>3</v>
      </c>
      <c r="P341" s="17">
        <v>2</v>
      </c>
      <c r="Q341" s="17">
        <v>6</v>
      </c>
      <c r="R341" s="17">
        <v>3</v>
      </c>
      <c r="S341" s="17">
        <v>1</v>
      </c>
      <c r="T341" s="17">
        <v>1</v>
      </c>
      <c r="U341" s="17">
        <v>2</v>
      </c>
      <c r="V341" s="17">
        <v>5</v>
      </c>
      <c r="W341" s="17">
        <v>1</v>
      </c>
      <c r="X341" s="17">
        <v>3</v>
      </c>
      <c r="Y341" s="17">
        <v>2</v>
      </c>
      <c r="Z341" s="17">
        <v>4</v>
      </c>
      <c r="AA341" s="17">
        <v>1</v>
      </c>
      <c r="AB341" s="17">
        <v>4</v>
      </c>
      <c r="AC341" s="17"/>
      <c r="AD341" s="17"/>
      <c r="AE341" s="17"/>
      <c r="AF341" s="17"/>
      <c r="AG341" s="17"/>
      <c r="AH341" s="17"/>
      <c r="AI341" s="17"/>
      <c r="AJ341" s="17"/>
      <c r="AK341" s="17"/>
      <c r="AL341" s="17"/>
    </row>
    <row r="342" spans="2:38" ht="11.25">
      <c r="B342" s="12" t="s">
        <v>8</v>
      </c>
      <c r="C342" s="12">
        <f>VLOOKUP($A340,Tabelle!$A$2:$G$41,6)</f>
        <v>24</v>
      </c>
      <c r="D342" s="16">
        <v>2</v>
      </c>
      <c r="E342" s="17">
        <v>2</v>
      </c>
      <c r="F342" s="17">
        <v>5</v>
      </c>
      <c r="G342" s="17">
        <v>8</v>
      </c>
      <c r="H342" s="17">
        <v>4</v>
      </c>
      <c r="I342" s="17">
        <v>5</v>
      </c>
      <c r="J342" s="17">
        <v>6</v>
      </c>
      <c r="K342" s="17">
        <v>9</v>
      </c>
      <c r="L342" s="17">
        <v>5</v>
      </c>
      <c r="M342" s="17">
        <v>4</v>
      </c>
      <c r="N342" s="17">
        <v>6</v>
      </c>
      <c r="O342" s="17">
        <v>5</v>
      </c>
      <c r="P342" s="17">
        <v>4</v>
      </c>
      <c r="Q342" s="17">
        <v>7</v>
      </c>
      <c r="R342" s="17">
        <v>4</v>
      </c>
      <c r="S342" s="17">
        <v>7</v>
      </c>
      <c r="T342" s="17">
        <v>2</v>
      </c>
      <c r="U342" s="17">
        <v>5</v>
      </c>
      <c r="V342" s="17">
        <v>8</v>
      </c>
      <c r="W342" s="17">
        <v>7</v>
      </c>
      <c r="X342" s="17">
        <v>6</v>
      </c>
      <c r="Y342" s="17">
        <v>3</v>
      </c>
      <c r="Z342" s="17">
        <v>6</v>
      </c>
      <c r="AA342" s="17">
        <v>3</v>
      </c>
      <c r="AB342" s="17">
        <v>5</v>
      </c>
      <c r="AC342" s="17"/>
      <c r="AD342" s="17"/>
      <c r="AE342" s="17"/>
      <c r="AF342" s="17"/>
      <c r="AG342" s="17"/>
      <c r="AH342" s="17"/>
      <c r="AI342" s="17"/>
      <c r="AJ342" s="17"/>
      <c r="AK342" s="17"/>
      <c r="AL342" s="17"/>
    </row>
    <row r="343" spans="2:38" ht="11.25">
      <c r="B343" s="12" t="s">
        <v>9</v>
      </c>
      <c r="C343" s="12">
        <f>VLOOKUP($A340,Tabelle!$A$2:$G$41,3)</f>
        <v>5</v>
      </c>
      <c r="D343" s="16">
        <v>3</v>
      </c>
      <c r="E343" s="17">
        <v>3</v>
      </c>
      <c r="F343" s="17">
        <v>6</v>
      </c>
      <c r="G343" s="17">
        <v>9</v>
      </c>
      <c r="H343" s="17">
        <v>10</v>
      </c>
      <c r="I343" s="17">
        <v>7</v>
      </c>
      <c r="J343" s="17">
        <v>8</v>
      </c>
      <c r="K343" s="17">
        <v>10</v>
      </c>
      <c r="L343" s="17">
        <v>8</v>
      </c>
      <c r="M343" s="17">
        <v>7</v>
      </c>
      <c r="N343" s="17">
        <v>9</v>
      </c>
      <c r="O343" s="17">
        <v>10</v>
      </c>
      <c r="P343" s="17">
        <v>8</v>
      </c>
      <c r="Q343" s="17">
        <v>10</v>
      </c>
      <c r="R343" s="17">
        <v>9</v>
      </c>
      <c r="S343" s="17">
        <v>9</v>
      </c>
      <c r="T343" s="17">
        <v>6</v>
      </c>
      <c r="U343" s="17">
        <v>9</v>
      </c>
      <c r="V343" s="17">
        <v>10</v>
      </c>
      <c r="W343" s="17">
        <v>8</v>
      </c>
      <c r="X343" s="17">
        <v>7</v>
      </c>
      <c r="Y343" s="17">
        <v>10</v>
      </c>
      <c r="Z343" s="17">
        <v>9</v>
      </c>
      <c r="AA343" s="17">
        <v>8</v>
      </c>
      <c r="AB343" s="17">
        <v>7</v>
      </c>
      <c r="AC343" s="17"/>
      <c r="AD343" s="17"/>
      <c r="AE343" s="17"/>
      <c r="AF343" s="17"/>
      <c r="AG343" s="17"/>
      <c r="AH343" s="17"/>
      <c r="AI343" s="17"/>
      <c r="AJ343" s="17"/>
      <c r="AK343" s="17"/>
      <c r="AL343" s="17"/>
    </row>
    <row r="344" spans="2:38" ht="11.25">
      <c r="B344" s="12" t="s">
        <v>10</v>
      </c>
      <c r="C344" s="12">
        <f>VLOOKUP($A340,Tabelle!$A$2:$G$41,4)</f>
        <v>10</v>
      </c>
      <c r="D344" s="16">
        <v>4</v>
      </c>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row>
    <row r="345" spans="2:38" ht="11.25">
      <c r="B345" s="12"/>
      <c r="C345" s="12"/>
      <c r="D345" s="16">
        <v>5</v>
      </c>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row>
    <row r="346" spans="2:38" ht="11.25">
      <c r="B346" s="12"/>
      <c r="C346" s="12"/>
      <c r="D346" s="16">
        <v>6</v>
      </c>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row>
    <row r="347" spans="2:38" ht="11.25">
      <c r="B347" s="12"/>
      <c r="C347" s="12"/>
      <c r="D347" s="16">
        <v>7</v>
      </c>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row>
    <row r="348" spans="2:38" ht="11.25">
      <c r="B348" s="12"/>
      <c r="C348" s="12"/>
      <c r="D348" s="16">
        <v>8</v>
      </c>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row>
    <row r="349" spans="2:38" ht="11.25">
      <c r="B349" s="12"/>
      <c r="C349" s="12"/>
      <c r="D349" s="16">
        <v>9</v>
      </c>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row>
    <row r="350" spans="2:38" ht="11.25">
      <c r="B350" s="12"/>
      <c r="C350" s="12"/>
      <c r="D350" s="16">
        <v>10</v>
      </c>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row>
    <row r="351" spans="2:38" ht="11.25">
      <c r="B351" s="12"/>
      <c r="C351" s="12"/>
      <c r="D351" s="16">
        <v>11</v>
      </c>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row>
    <row r="353" spans="1:38" ht="11.25">
      <c r="A353" s="12">
        <v>28</v>
      </c>
      <c r="B353" s="12" t="s">
        <v>6</v>
      </c>
      <c r="C353" s="12" t="str">
        <f>VLOOKUP($A353,Tabelle!$A$2:$G$41,2)</f>
        <v>6/10 sviluppo 4</v>
      </c>
      <c r="D353" s="13"/>
      <c r="E353" s="14">
        <v>1</v>
      </c>
      <c r="F353" s="14">
        <v>2</v>
      </c>
      <c r="G353" s="14">
        <v>3</v>
      </c>
      <c r="H353" s="14">
        <v>4</v>
      </c>
      <c r="I353" s="14">
        <v>5</v>
      </c>
      <c r="J353" s="14">
        <v>6</v>
      </c>
      <c r="K353" s="14">
        <v>7</v>
      </c>
      <c r="L353" s="14">
        <v>8</v>
      </c>
      <c r="M353" s="14">
        <v>9</v>
      </c>
      <c r="N353" s="14">
        <v>10</v>
      </c>
      <c r="O353" s="14">
        <v>11</v>
      </c>
      <c r="P353" s="14">
        <v>12</v>
      </c>
      <c r="Q353" s="14">
        <v>13</v>
      </c>
      <c r="R353" s="14">
        <v>14</v>
      </c>
      <c r="S353" s="14">
        <v>15</v>
      </c>
      <c r="T353" s="14">
        <v>16</v>
      </c>
      <c r="U353" s="14">
        <v>17</v>
      </c>
      <c r="V353" s="14">
        <v>18</v>
      </c>
      <c r="W353" s="14">
        <v>19</v>
      </c>
      <c r="X353" s="14">
        <v>20</v>
      </c>
      <c r="Y353" s="14">
        <v>21</v>
      </c>
      <c r="Z353" s="14"/>
      <c r="AA353" s="14"/>
      <c r="AB353" s="14"/>
      <c r="AC353" s="14"/>
      <c r="AD353" s="14"/>
      <c r="AE353" s="14"/>
      <c r="AF353" s="14"/>
      <c r="AG353" s="14"/>
      <c r="AH353" s="14"/>
      <c r="AI353" s="14"/>
      <c r="AJ353" s="14"/>
      <c r="AK353" s="14"/>
      <c r="AL353" s="14"/>
    </row>
    <row r="354" spans="2:38" ht="11.25">
      <c r="B354" s="12" t="s">
        <v>7</v>
      </c>
      <c r="C354" s="12">
        <f>VLOOKUP($A353,Tabelle!$A$2:$G$41,5)</f>
        <v>4</v>
      </c>
      <c r="D354" s="16">
        <v>1</v>
      </c>
      <c r="E354" s="17">
        <v>1</v>
      </c>
      <c r="F354" s="17">
        <v>1</v>
      </c>
      <c r="G354" s="17">
        <v>1</v>
      </c>
      <c r="H354" s="17">
        <v>2</v>
      </c>
      <c r="I354" s="17">
        <v>2</v>
      </c>
      <c r="J354" s="17">
        <v>3</v>
      </c>
      <c r="K354" s="17">
        <v>1</v>
      </c>
      <c r="L354" s="17">
        <v>1</v>
      </c>
      <c r="M354" s="17">
        <v>1</v>
      </c>
      <c r="N354" s="17">
        <v>2</v>
      </c>
      <c r="O354" s="17">
        <v>2</v>
      </c>
      <c r="P354" s="17">
        <v>3</v>
      </c>
      <c r="Q354" s="17">
        <v>3</v>
      </c>
      <c r="R354" s="17">
        <v>4</v>
      </c>
      <c r="S354" s="17">
        <v>4</v>
      </c>
      <c r="T354" s="17">
        <v>1</v>
      </c>
      <c r="U354" s="17">
        <v>1</v>
      </c>
      <c r="V354" s="17">
        <v>1</v>
      </c>
      <c r="W354" s="17">
        <v>2</v>
      </c>
      <c r="X354" s="17">
        <v>2</v>
      </c>
      <c r="Y354" s="17">
        <v>5</v>
      </c>
      <c r="Z354" s="17"/>
      <c r="AA354" s="17"/>
      <c r="AB354" s="17"/>
      <c r="AC354" s="17"/>
      <c r="AD354" s="17"/>
      <c r="AE354" s="17"/>
      <c r="AF354" s="17"/>
      <c r="AG354" s="17"/>
      <c r="AH354" s="17"/>
      <c r="AI354" s="17"/>
      <c r="AJ354" s="17"/>
      <c r="AK354" s="17"/>
      <c r="AL354" s="17"/>
    </row>
    <row r="355" spans="2:38" ht="11.25">
      <c r="B355" s="12" t="s">
        <v>8</v>
      </c>
      <c r="C355" s="12">
        <f>VLOOKUP($A353,Tabelle!$A$2:$G$41,6)</f>
        <v>21</v>
      </c>
      <c r="D355" s="16">
        <v>2</v>
      </c>
      <c r="E355" s="17">
        <v>2</v>
      </c>
      <c r="F355" s="17">
        <v>5</v>
      </c>
      <c r="G355" s="17">
        <v>8</v>
      </c>
      <c r="H355" s="17">
        <v>3</v>
      </c>
      <c r="I355" s="17">
        <v>4</v>
      </c>
      <c r="J355" s="17">
        <v>4</v>
      </c>
      <c r="K355" s="17">
        <v>2</v>
      </c>
      <c r="L355" s="17">
        <v>3</v>
      </c>
      <c r="M355" s="17">
        <v>4</v>
      </c>
      <c r="N355" s="17">
        <v>5</v>
      </c>
      <c r="O355" s="17">
        <v>7</v>
      </c>
      <c r="P355" s="17">
        <v>5</v>
      </c>
      <c r="Q355" s="17">
        <v>6</v>
      </c>
      <c r="R355" s="17">
        <v>5</v>
      </c>
      <c r="S355" s="17">
        <v>6</v>
      </c>
      <c r="T355" s="17">
        <v>2</v>
      </c>
      <c r="U355" s="17">
        <v>3</v>
      </c>
      <c r="V355" s="17">
        <v>4</v>
      </c>
      <c r="W355" s="17">
        <v>3</v>
      </c>
      <c r="X355" s="17">
        <v>4</v>
      </c>
      <c r="Y355" s="17">
        <v>6</v>
      </c>
      <c r="Z355" s="17"/>
      <c r="AA355" s="17"/>
      <c r="AB355" s="17"/>
      <c r="AC355" s="17"/>
      <c r="AD355" s="17"/>
      <c r="AE355" s="17"/>
      <c r="AF355" s="17"/>
      <c r="AG355" s="17"/>
      <c r="AH355" s="17"/>
      <c r="AI355" s="17"/>
      <c r="AJ355" s="17"/>
      <c r="AK355" s="17"/>
      <c r="AL355" s="17"/>
    </row>
    <row r="356" spans="2:38" ht="11.25">
      <c r="B356" s="12" t="s">
        <v>9</v>
      </c>
      <c r="C356" s="12">
        <f>VLOOKUP($A353,Tabelle!$A$2:$G$41,3)</f>
        <v>6</v>
      </c>
      <c r="D356" s="16">
        <v>3</v>
      </c>
      <c r="E356" s="17">
        <v>3</v>
      </c>
      <c r="F356" s="17">
        <v>6</v>
      </c>
      <c r="G356" s="17">
        <v>9</v>
      </c>
      <c r="H356" s="17">
        <v>5</v>
      </c>
      <c r="I356" s="17">
        <v>6</v>
      </c>
      <c r="J356" s="17">
        <v>7</v>
      </c>
      <c r="K356" s="17">
        <v>7</v>
      </c>
      <c r="L356" s="17">
        <v>6</v>
      </c>
      <c r="M356" s="17">
        <v>5</v>
      </c>
      <c r="N356" s="17">
        <v>6</v>
      </c>
      <c r="O356" s="17">
        <v>8</v>
      </c>
      <c r="P356" s="17">
        <v>7</v>
      </c>
      <c r="Q356" s="17">
        <v>8</v>
      </c>
      <c r="R356" s="17">
        <v>9</v>
      </c>
      <c r="S356" s="17">
        <v>7</v>
      </c>
      <c r="T356" s="17">
        <v>5</v>
      </c>
      <c r="U356" s="17">
        <v>7</v>
      </c>
      <c r="V356" s="17">
        <v>6</v>
      </c>
      <c r="W356" s="17">
        <v>6</v>
      </c>
      <c r="X356" s="17">
        <v>8</v>
      </c>
      <c r="Y356" s="17">
        <v>8</v>
      </c>
      <c r="Z356" s="17"/>
      <c r="AA356" s="17"/>
      <c r="AB356" s="17"/>
      <c r="AC356" s="17"/>
      <c r="AD356" s="17"/>
      <c r="AE356" s="17"/>
      <c r="AF356" s="17"/>
      <c r="AG356" s="17"/>
      <c r="AH356" s="17"/>
      <c r="AI356" s="17"/>
      <c r="AJ356" s="17"/>
      <c r="AK356" s="17"/>
      <c r="AL356" s="17"/>
    </row>
    <row r="357" spans="2:38" ht="11.25">
      <c r="B357" s="12" t="s">
        <v>10</v>
      </c>
      <c r="C357" s="12">
        <f>VLOOKUP($A353,Tabelle!$A$2:$G$41,4)</f>
        <v>10</v>
      </c>
      <c r="D357" s="16">
        <v>4</v>
      </c>
      <c r="E357" s="17">
        <v>4</v>
      </c>
      <c r="F357" s="17">
        <v>7</v>
      </c>
      <c r="G357" s="17">
        <v>10</v>
      </c>
      <c r="H357" s="17">
        <v>8</v>
      </c>
      <c r="I357" s="17">
        <v>9</v>
      </c>
      <c r="J357" s="17">
        <v>10</v>
      </c>
      <c r="K357" s="17">
        <v>10</v>
      </c>
      <c r="L357" s="17">
        <v>9</v>
      </c>
      <c r="M357" s="17">
        <v>8</v>
      </c>
      <c r="N357" s="17">
        <v>10</v>
      </c>
      <c r="O357" s="17">
        <v>9</v>
      </c>
      <c r="P357" s="17">
        <v>9</v>
      </c>
      <c r="Q357" s="17">
        <v>10</v>
      </c>
      <c r="R357" s="17">
        <v>10</v>
      </c>
      <c r="S357" s="17">
        <v>8</v>
      </c>
      <c r="T357" s="17">
        <v>9</v>
      </c>
      <c r="U357" s="17">
        <v>8</v>
      </c>
      <c r="V357" s="17">
        <v>10</v>
      </c>
      <c r="W357" s="17">
        <v>7</v>
      </c>
      <c r="X357" s="17">
        <v>10</v>
      </c>
      <c r="Y357" s="17">
        <v>9</v>
      </c>
      <c r="Z357" s="17"/>
      <c r="AA357" s="17"/>
      <c r="AB357" s="17"/>
      <c r="AC357" s="17"/>
      <c r="AD357" s="17"/>
      <c r="AE357" s="17"/>
      <c r="AF357" s="17"/>
      <c r="AG357" s="17"/>
      <c r="AH357" s="17"/>
      <c r="AI357" s="17"/>
      <c r="AJ357" s="17"/>
      <c r="AK357" s="17"/>
      <c r="AL357" s="17"/>
    </row>
    <row r="358" spans="2:38" ht="11.25">
      <c r="B358" s="12"/>
      <c r="C358" s="12"/>
      <c r="D358" s="16">
        <v>5</v>
      </c>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row>
    <row r="359" spans="2:38" ht="11.25">
      <c r="B359" s="12"/>
      <c r="C359" s="12"/>
      <c r="D359" s="16">
        <v>6</v>
      </c>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row>
    <row r="360" spans="2:38" ht="11.25">
      <c r="B360" s="12"/>
      <c r="C360" s="12"/>
      <c r="D360" s="16">
        <v>7</v>
      </c>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row>
    <row r="361" spans="2:38" ht="11.25">
      <c r="B361" s="12"/>
      <c r="C361" s="12"/>
      <c r="D361" s="16">
        <v>8</v>
      </c>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row>
    <row r="362" spans="2:38" ht="11.25">
      <c r="B362" s="12"/>
      <c r="C362" s="12"/>
      <c r="D362" s="16">
        <v>9</v>
      </c>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row>
    <row r="363" spans="2:38" ht="11.25">
      <c r="B363" s="12"/>
      <c r="C363" s="12"/>
      <c r="D363" s="16">
        <v>10</v>
      </c>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row>
    <row r="364" spans="2:38" ht="11.25">
      <c r="B364" s="12"/>
      <c r="C364" s="12"/>
      <c r="D364" s="16">
        <v>11</v>
      </c>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row>
    <row r="366" spans="1:38" ht="11.25">
      <c r="A366" s="12">
        <v>29</v>
      </c>
      <c r="B366" s="12" t="s">
        <v>6</v>
      </c>
      <c r="C366" s="12" t="str">
        <f>VLOOKUP($A366,Tabelle!$A$2:$G$41,2)</f>
        <v>8/10 sviluppo 6</v>
      </c>
      <c r="D366" s="13"/>
      <c r="E366" s="14">
        <v>1</v>
      </c>
      <c r="F366" s="14">
        <v>2</v>
      </c>
      <c r="G366" s="14">
        <v>3</v>
      </c>
      <c r="H366" s="14">
        <v>4</v>
      </c>
      <c r="I366" s="14">
        <v>5</v>
      </c>
      <c r="J366" s="14">
        <v>6</v>
      </c>
      <c r="K366" s="14">
        <v>7</v>
      </c>
      <c r="L366" s="14">
        <v>8</v>
      </c>
      <c r="M366" s="14">
        <v>9</v>
      </c>
      <c r="N366" s="14">
        <v>10</v>
      </c>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row>
    <row r="367" spans="2:38" ht="11.25">
      <c r="B367" s="12" t="s">
        <v>7</v>
      </c>
      <c r="C367" s="12">
        <f>VLOOKUP($A366,Tabelle!$A$2:$G$41,5)</f>
        <v>6</v>
      </c>
      <c r="D367" s="16">
        <v>1</v>
      </c>
      <c r="E367" s="17">
        <v>1</v>
      </c>
      <c r="F367" s="17">
        <v>1</v>
      </c>
      <c r="G367" s="17">
        <v>1</v>
      </c>
      <c r="H367" s="17">
        <v>2</v>
      </c>
      <c r="I367" s="17">
        <v>3</v>
      </c>
      <c r="J367" s="17">
        <v>1</v>
      </c>
      <c r="K367" s="17">
        <v>1</v>
      </c>
      <c r="L367" s="17">
        <v>1</v>
      </c>
      <c r="M367" s="17">
        <v>1</v>
      </c>
      <c r="N367" s="17">
        <v>2</v>
      </c>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row>
    <row r="368" spans="2:38" ht="11.25">
      <c r="B368" s="12" t="s">
        <v>8</v>
      </c>
      <c r="C368" s="12">
        <f>VLOOKUP($A366,Tabelle!$A$2:$G$41,6)</f>
        <v>10</v>
      </c>
      <c r="D368" s="16">
        <v>2</v>
      </c>
      <c r="E368" s="17">
        <v>2</v>
      </c>
      <c r="F368" s="17">
        <v>2</v>
      </c>
      <c r="G368" s="17">
        <v>4</v>
      </c>
      <c r="H368" s="17">
        <v>4</v>
      </c>
      <c r="I368" s="17">
        <v>5</v>
      </c>
      <c r="J368" s="17">
        <v>2</v>
      </c>
      <c r="K368" s="17">
        <v>2</v>
      </c>
      <c r="L368" s="17">
        <v>2</v>
      </c>
      <c r="M368" s="17">
        <v>3</v>
      </c>
      <c r="N368" s="17">
        <v>3</v>
      </c>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row>
    <row r="369" spans="2:38" ht="11.25">
      <c r="B369" s="12" t="s">
        <v>9</v>
      </c>
      <c r="C369" s="12">
        <f>VLOOKUP($A366,Tabelle!$A$2:$G$41,3)</f>
        <v>8</v>
      </c>
      <c r="D369" s="16">
        <v>3</v>
      </c>
      <c r="E369" s="17">
        <v>3</v>
      </c>
      <c r="F369" s="17">
        <v>3</v>
      </c>
      <c r="G369" s="17">
        <v>5</v>
      </c>
      <c r="H369" s="17">
        <v>6</v>
      </c>
      <c r="I369" s="17">
        <v>6</v>
      </c>
      <c r="J369" s="17">
        <v>3</v>
      </c>
      <c r="K369" s="17">
        <v>3</v>
      </c>
      <c r="L369" s="17">
        <v>5</v>
      </c>
      <c r="M369" s="17">
        <v>4</v>
      </c>
      <c r="N369" s="17">
        <v>4</v>
      </c>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row>
    <row r="370" spans="2:38" ht="11.25">
      <c r="B370" s="12" t="s">
        <v>10</v>
      </c>
      <c r="C370" s="12">
        <f>VLOOKUP($A366,Tabelle!$A$2:$G$41,4)</f>
        <v>10</v>
      </c>
      <c r="D370" s="16">
        <v>4</v>
      </c>
      <c r="E370" s="17">
        <v>4</v>
      </c>
      <c r="F370" s="17">
        <v>7</v>
      </c>
      <c r="G370" s="17">
        <v>7</v>
      </c>
      <c r="H370" s="17">
        <v>7</v>
      </c>
      <c r="I370" s="17">
        <v>8</v>
      </c>
      <c r="J370" s="17">
        <v>4</v>
      </c>
      <c r="K370" s="17">
        <v>5</v>
      </c>
      <c r="L370" s="17">
        <v>6</v>
      </c>
      <c r="M370" s="17">
        <v>6</v>
      </c>
      <c r="N370" s="17">
        <v>5</v>
      </c>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row>
    <row r="371" spans="2:38" ht="11.25">
      <c r="B371" s="12"/>
      <c r="C371" s="12"/>
      <c r="D371" s="16">
        <v>5</v>
      </c>
      <c r="E371" s="17">
        <v>5</v>
      </c>
      <c r="F371" s="17">
        <v>8</v>
      </c>
      <c r="G371" s="17">
        <v>8</v>
      </c>
      <c r="H371" s="17">
        <v>9</v>
      </c>
      <c r="I371" s="17">
        <v>9</v>
      </c>
      <c r="J371" s="17">
        <v>8</v>
      </c>
      <c r="K371" s="17">
        <v>7</v>
      </c>
      <c r="L371" s="17">
        <v>8</v>
      </c>
      <c r="M371" s="17">
        <v>7</v>
      </c>
      <c r="N371" s="17">
        <v>7</v>
      </c>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row>
    <row r="372" spans="2:38" ht="11.25">
      <c r="B372" s="12"/>
      <c r="C372" s="12"/>
      <c r="D372" s="16">
        <v>6</v>
      </c>
      <c r="E372" s="17">
        <v>6</v>
      </c>
      <c r="F372" s="17">
        <v>9</v>
      </c>
      <c r="G372" s="17">
        <v>10</v>
      </c>
      <c r="H372" s="17">
        <v>10</v>
      </c>
      <c r="I372" s="17">
        <v>10</v>
      </c>
      <c r="J372" s="17">
        <v>10</v>
      </c>
      <c r="K372" s="17">
        <v>10</v>
      </c>
      <c r="L372" s="17">
        <v>9</v>
      </c>
      <c r="M372" s="17">
        <v>9</v>
      </c>
      <c r="N372" s="17">
        <v>8</v>
      </c>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row>
    <row r="373" spans="2:38" ht="11.25">
      <c r="B373" s="12"/>
      <c r="C373" s="12"/>
      <c r="D373" s="16">
        <v>7</v>
      </c>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row>
    <row r="374" spans="2:38" ht="11.25">
      <c r="B374" s="12"/>
      <c r="C374" s="12"/>
      <c r="D374" s="16">
        <v>8</v>
      </c>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row>
    <row r="375" spans="2:38" ht="11.25">
      <c r="B375" s="12"/>
      <c r="C375" s="12"/>
      <c r="D375" s="16">
        <v>9</v>
      </c>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row>
    <row r="376" spans="2:38" ht="11.25">
      <c r="B376" s="12"/>
      <c r="C376" s="12"/>
      <c r="D376" s="16">
        <v>10</v>
      </c>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row>
    <row r="377" spans="2:38" ht="11.25">
      <c r="B377" s="12"/>
      <c r="C377" s="12"/>
      <c r="D377" s="16">
        <v>11</v>
      </c>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row>
    <row r="379" spans="1:38" ht="11.25">
      <c r="A379" s="12">
        <v>30</v>
      </c>
      <c r="B379" s="12" t="s">
        <v>6</v>
      </c>
      <c r="C379" s="12" t="str">
        <f>VLOOKUP($A379,Tabelle!$A$2:$G$41,2)</f>
        <v>8/10 sviluppo 7</v>
      </c>
      <c r="D379" s="13"/>
      <c r="E379" s="14">
        <v>1</v>
      </c>
      <c r="F379" s="14">
        <v>2</v>
      </c>
      <c r="G379" s="14">
        <v>3</v>
      </c>
      <c r="H379" s="14">
        <v>4</v>
      </c>
      <c r="I379" s="14">
        <v>5</v>
      </c>
      <c r="J379" s="14">
        <v>6</v>
      </c>
      <c r="K379" s="14">
        <v>7</v>
      </c>
      <c r="L379" s="14">
        <v>8</v>
      </c>
      <c r="M379" s="14">
        <v>9</v>
      </c>
      <c r="N379" s="14">
        <v>10</v>
      </c>
      <c r="O379" s="14">
        <v>11</v>
      </c>
      <c r="P379" s="14">
        <v>12</v>
      </c>
      <c r="Q379" s="14">
        <v>13</v>
      </c>
      <c r="R379" s="14">
        <v>14</v>
      </c>
      <c r="S379" s="14">
        <v>15</v>
      </c>
      <c r="T379" s="14">
        <v>16</v>
      </c>
      <c r="U379" s="14">
        <v>17</v>
      </c>
      <c r="V379" s="14">
        <v>18</v>
      </c>
      <c r="W379" s="14"/>
      <c r="X379" s="14"/>
      <c r="Y379" s="14"/>
      <c r="Z379" s="14"/>
      <c r="AA379" s="14"/>
      <c r="AB379" s="14"/>
      <c r="AC379" s="14"/>
      <c r="AD379" s="14"/>
      <c r="AE379" s="14"/>
      <c r="AF379" s="14"/>
      <c r="AG379" s="14"/>
      <c r="AH379" s="14"/>
      <c r="AI379" s="14"/>
      <c r="AJ379" s="14"/>
      <c r="AK379" s="14"/>
      <c r="AL379" s="14"/>
    </row>
    <row r="380" spans="2:38" ht="11.25">
      <c r="B380" s="12" t="s">
        <v>7</v>
      </c>
      <c r="C380" s="12">
        <f>VLOOKUP($A379,Tabelle!$A$2:$G$41,5)</f>
        <v>7</v>
      </c>
      <c r="D380" s="16">
        <v>1</v>
      </c>
      <c r="E380" s="17">
        <v>1</v>
      </c>
      <c r="F380" s="17">
        <v>1</v>
      </c>
      <c r="G380" s="17">
        <v>1</v>
      </c>
      <c r="H380" s="17">
        <v>1</v>
      </c>
      <c r="I380" s="17">
        <v>1</v>
      </c>
      <c r="J380" s="17">
        <v>1</v>
      </c>
      <c r="K380" s="17">
        <v>1</v>
      </c>
      <c r="L380" s="17">
        <v>1</v>
      </c>
      <c r="M380" s="17">
        <v>2</v>
      </c>
      <c r="N380" s="17">
        <v>3</v>
      </c>
      <c r="O380" s="17">
        <v>1</v>
      </c>
      <c r="P380" s="17">
        <v>1</v>
      </c>
      <c r="Q380" s="17">
        <v>1</v>
      </c>
      <c r="R380" s="17">
        <v>1</v>
      </c>
      <c r="S380" s="17">
        <v>1</v>
      </c>
      <c r="T380" s="17">
        <v>2</v>
      </c>
      <c r="U380" s="17">
        <v>2</v>
      </c>
      <c r="V380" s="17">
        <v>2</v>
      </c>
      <c r="W380" s="17"/>
      <c r="X380" s="17"/>
      <c r="Y380" s="17"/>
      <c r="Z380" s="17"/>
      <c r="AA380" s="17"/>
      <c r="AB380" s="17"/>
      <c r="AC380" s="17"/>
      <c r="AD380" s="17"/>
      <c r="AE380" s="17"/>
      <c r="AF380" s="17"/>
      <c r="AG380" s="17"/>
      <c r="AH380" s="17"/>
      <c r="AI380" s="17"/>
      <c r="AJ380" s="17"/>
      <c r="AK380" s="17"/>
      <c r="AL380" s="17"/>
    </row>
    <row r="381" spans="2:38" ht="11.25">
      <c r="B381" s="12" t="s">
        <v>8</v>
      </c>
      <c r="C381" s="12">
        <f>VLOOKUP($A379,Tabelle!$A$2:$G$41,6)</f>
        <v>18</v>
      </c>
      <c r="D381" s="16">
        <v>2</v>
      </c>
      <c r="E381" s="17">
        <v>2</v>
      </c>
      <c r="F381" s="17">
        <v>2</v>
      </c>
      <c r="G381" s="17">
        <v>2</v>
      </c>
      <c r="H381" s="17">
        <v>2</v>
      </c>
      <c r="I381" s="17">
        <v>2</v>
      </c>
      <c r="J381" s="17">
        <v>2</v>
      </c>
      <c r="K381" s="17">
        <v>2</v>
      </c>
      <c r="L381" s="17">
        <v>4</v>
      </c>
      <c r="M381" s="17">
        <v>4</v>
      </c>
      <c r="N381" s="17">
        <v>4</v>
      </c>
      <c r="O381" s="17">
        <v>2</v>
      </c>
      <c r="P381" s="17">
        <v>2</v>
      </c>
      <c r="Q381" s="17">
        <v>3</v>
      </c>
      <c r="R381" s="17">
        <v>3</v>
      </c>
      <c r="S381" s="17">
        <v>5</v>
      </c>
      <c r="T381" s="17">
        <v>3</v>
      </c>
      <c r="U381" s="17">
        <v>3</v>
      </c>
      <c r="V381" s="17">
        <v>3</v>
      </c>
      <c r="W381" s="17"/>
      <c r="X381" s="17"/>
      <c r="Y381" s="17"/>
      <c r="Z381" s="17"/>
      <c r="AA381" s="17"/>
      <c r="AB381" s="17"/>
      <c r="AC381" s="17"/>
      <c r="AD381" s="17"/>
      <c r="AE381" s="17"/>
      <c r="AF381" s="17"/>
      <c r="AG381" s="17"/>
      <c r="AH381" s="17"/>
      <c r="AI381" s="17"/>
      <c r="AJ381" s="17"/>
      <c r="AK381" s="17"/>
      <c r="AL381" s="17"/>
    </row>
    <row r="382" spans="2:38" ht="11.25">
      <c r="B382" s="12" t="s">
        <v>9</v>
      </c>
      <c r="C382" s="12">
        <f>VLOOKUP($A379,Tabelle!$A$2:$G$41,3)</f>
        <v>8</v>
      </c>
      <c r="D382" s="16">
        <v>3</v>
      </c>
      <c r="E382" s="17">
        <v>3</v>
      </c>
      <c r="F382" s="17">
        <v>3</v>
      </c>
      <c r="G382" s="17">
        <v>3</v>
      </c>
      <c r="H382" s="17">
        <v>3</v>
      </c>
      <c r="I382" s="17">
        <v>3</v>
      </c>
      <c r="J382" s="17">
        <v>3</v>
      </c>
      <c r="K382" s="17">
        <v>3</v>
      </c>
      <c r="L382" s="17">
        <v>5</v>
      </c>
      <c r="M382" s="17">
        <v>5</v>
      </c>
      <c r="N382" s="17">
        <v>5</v>
      </c>
      <c r="O382" s="17">
        <v>4</v>
      </c>
      <c r="P382" s="17">
        <v>4</v>
      </c>
      <c r="Q382" s="17">
        <v>4</v>
      </c>
      <c r="R382" s="17">
        <v>4</v>
      </c>
      <c r="S382" s="17">
        <v>6</v>
      </c>
      <c r="T382" s="17">
        <v>4</v>
      </c>
      <c r="U382" s="17">
        <v>4</v>
      </c>
      <c r="V382" s="17">
        <v>5</v>
      </c>
      <c r="W382" s="17"/>
      <c r="X382" s="17"/>
      <c r="Y382" s="17"/>
      <c r="Z382" s="17"/>
      <c r="AA382" s="17"/>
      <c r="AB382" s="17"/>
      <c r="AC382" s="17"/>
      <c r="AD382" s="17"/>
      <c r="AE382" s="17"/>
      <c r="AF382" s="17"/>
      <c r="AG382" s="17"/>
      <c r="AH382" s="17"/>
      <c r="AI382" s="17"/>
      <c r="AJ382" s="17"/>
      <c r="AK382" s="17"/>
      <c r="AL382" s="17"/>
    </row>
    <row r="383" spans="2:38" ht="11.25">
      <c r="B383" s="12" t="s">
        <v>10</v>
      </c>
      <c r="C383" s="12">
        <f>VLOOKUP($A379,Tabelle!$A$2:$G$41,4)</f>
        <v>10</v>
      </c>
      <c r="D383" s="16">
        <v>4</v>
      </c>
      <c r="E383" s="17">
        <v>4</v>
      </c>
      <c r="F383" s="17">
        <v>4</v>
      </c>
      <c r="G383" s="17">
        <v>4</v>
      </c>
      <c r="H383" s="17">
        <v>4</v>
      </c>
      <c r="I383" s="17">
        <v>5</v>
      </c>
      <c r="J383" s="17">
        <v>5</v>
      </c>
      <c r="K383" s="17">
        <v>6</v>
      </c>
      <c r="L383" s="17">
        <v>6</v>
      </c>
      <c r="M383" s="17">
        <v>6</v>
      </c>
      <c r="N383" s="17">
        <v>6</v>
      </c>
      <c r="O383" s="17">
        <v>5</v>
      </c>
      <c r="P383" s="17">
        <v>7</v>
      </c>
      <c r="Q383" s="17">
        <v>5</v>
      </c>
      <c r="R383" s="17">
        <v>7</v>
      </c>
      <c r="S383" s="17">
        <v>7</v>
      </c>
      <c r="T383" s="17">
        <v>5</v>
      </c>
      <c r="U383" s="17">
        <v>7</v>
      </c>
      <c r="V383" s="17">
        <v>6</v>
      </c>
      <c r="W383" s="17"/>
      <c r="X383" s="17"/>
      <c r="Y383" s="17"/>
      <c r="Z383" s="17"/>
      <c r="AA383" s="17"/>
      <c r="AB383" s="17"/>
      <c r="AC383" s="17"/>
      <c r="AD383" s="17"/>
      <c r="AE383" s="17"/>
      <c r="AF383" s="17"/>
      <c r="AG383" s="17"/>
      <c r="AH383" s="17"/>
      <c r="AI383" s="17"/>
      <c r="AJ383" s="17"/>
      <c r="AK383" s="17"/>
      <c r="AL383" s="17"/>
    </row>
    <row r="384" spans="2:38" ht="11.25">
      <c r="B384" s="12"/>
      <c r="C384" s="12"/>
      <c r="D384" s="16">
        <v>5</v>
      </c>
      <c r="E384" s="17">
        <v>5</v>
      </c>
      <c r="F384" s="17">
        <v>5</v>
      </c>
      <c r="G384" s="17">
        <v>6</v>
      </c>
      <c r="H384" s="17">
        <v>7</v>
      </c>
      <c r="I384" s="17">
        <v>6</v>
      </c>
      <c r="J384" s="17">
        <v>7</v>
      </c>
      <c r="K384" s="17">
        <v>7</v>
      </c>
      <c r="L384" s="17">
        <v>7</v>
      </c>
      <c r="M384" s="17">
        <v>7</v>
      </c>
      <c r="N384" s="17">
        <v>7</v>
      </c>
      <c r="O384" s="17">
        <v>6</v>
      </c>
      <c r="P384" s="17">
        <v>8</v>
      </c>
      <c r="Q384" s="17">
        <v>6</v>
      </c>
      <c r="R384" s="17">
        <v>8</v>
      </c>
      <c r="S384" s="17">
        <v>8</v>
      </c>
      <c r="T384" s="17">
        <v>6</v>
      </c>
      <c r="U384" s="17">
        <v>8</v>
      </c>
      <c r="V384" s="17">
        <v>7</v>
      </c>
      <c r="W384" s="17"/>
      <c r="X384" s="17"/>
      <c r="Y384" s="17"/>
      <c r="Z384" s="17"/>
      <c r="AA384" s="17"/>
      <c r="AB384" s="17"/>
      <c r="AC384" s="17"/>
      <c r="AD384" s="17"/>
      <c r="AE384" s="17"/>
      <c r="AF384" s="17"/>
      <c r="AG384" s="17"/>
      <c r="AH384" s="17"/>
      <c r="AI384" s="17"/>
      <c r="AJ384" s="17"/>
      <c r="AK384" s="17"/>
      <c r="AL384" s="17"/>
    </row>
    <row r="385" spans="2:38" ht="11.25">
      <c r="B385" s="12"/>
      <c r="C385" s="12"/>
      <c r="D385" s="16">
        <v>6</v>
      </c>
      <c r="E385" s="17">
        <v>6</v>
      </c>
      <c r="F385" s="17">
        <v>8</v>
      </c>
      <c r="G385" s="17">
        <v>8</v>
      </c>
      <c r="H385" s="17">
        <v>9</v>
      </c>
      <c r="I385" s="17">
        <v>9</v>
      </c>
      <c r="J385" s="17">
        <v>8</v>
      </c>
      <c r="K385" s="17">
        <v>8</v>
      </c>
      <c r="L385" s="17">
        <v>8</v>
      </c>
      <c r="M385" s="17">
        <v>8</v>
      </c>
      <c r="N385" s="17">
        <v>9</v>
      </c>
      <c r="O385" s="17">
        <v>9</v>
      </c>
      <c r="P385" s="17">
        <v>9</v>
      </c>
      <c r="Q385" s="17">
        <v>8</v>
      </c>
      <c r="R385" s="17">
        <v>9</v>
      </c>
      <c r="S385" s="17">
        <v>9</v>
      </c>
      <c r="T385" s="17">
        <v>8</v>
      </c>
      <c r="U385" s="17">
        <v>9</v>
      </c>
      <c r="V385" s="17">
        <v>8</v>
      </c>
      <c r="W385" s="17"/>
      <c r="X385" s="17"/>
      <c r="Y385" s="17"/>
      <c r="Z385" s="17"/>
      <c r="AA385" s="17"/>
      <c r="AB385" s="17"/>
      <c r="AC385" s="17"/>
      <c r="AD385" s="17"/>
      <c r="AE385" s="17"/>
      <c r="AF385" s="17"/>
      <c r="AG385" s="17"/>
      <c r="AH385" s="17"/>
      <c r="AI385" s="17"/>
      <c r="AJ385" s="17"/>
      <c r="AK385" s="17"/>
      <c r="AL385" s="17"/>
    </row>
    <row r="386" spans="2:38" ht="11.25">
      <c r="B386" s="12"/>
      <c r="C386" s="12"/>
      <c r="D386" s="16">
        <v>7</v>
      </c>
      <c r="E386" s="17">
        <v>7</v>
      </c>
      <c r="F386" s="17">
        <v>9</v>
      </c>
      <c r="G386" s="17">
        <v>10</v>
      </c>
      <c r="H386" s="17">
        <v>10</v>
      </c>
      <c r="I386" s="17">
        <v>10</v>
      </c>
      <c r="J386" s="17">
        <v>10</v>
      </c>
      <c r="K386" s="17">
        <v>9</v>
      </c>
      <c r="L386" s="17">
        <v>9</v>
      </c>
      <c r="M386" s="17">
        <v>10</v>
      </c>
      <c r="N386" s="17">
        <v>10</v>
      </c>
      <c r="O386" s="17">
        <v>10</v>
      </c>
      <c r="P386" s="17">
        <v>10</v>
      </c>
      <c r="Q386" s="17">
        <v>10</v>
      </c>
      <c r="R386" s="17">
        <v>10</v>
      </c>
      <c r="S386" s="17">
        <v>10</v>
      </c>
      <c r="T386" s="17">
        <v>9</v>
      </c>
      <c r="U386" s="17">
        <v>10</v>
      </c>
      <c r="V386" s="17">
        <v>9</v>
      </c>
      <c r="W386" s="17"/>
      <c r="X386" s="17"/>
      <c r="Y386" s="17"/>
      <c r="Z386" s="17"/>
      <c r="AA386" s="17"/>
      <c r="AB386" s="17"/>
      <c r="AC386" s="17"/>
      <c r="AD386" s="17"/>
      <c r="AE386" s="17"/>
      <c r="AF386" s="17"/>
      <c r="AG386" s="17"/>
      <c r="AH386" s="17"/>
      <c r="AI386" s="17"/>
      <c r="AJ386" s="17"/>
      <c r="AK386" s="17"/>
      <c r="AL386" s="17"/>
    </row>
    <row r="387" spans="2:38" ht="11.25">
      <c r="B387" s="12"/>
      <c r="C387" s="12"/>
      <c r="D387" s="16">
        <v>8</v>
      </c>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row>
    <row r="388" spans="2:38" ht="11.25">
      <c r="B388" s="12"/>
      <c r="C388" s="12"/>
      <c r="D388" s="16">
        <v>9</v>
      </c>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row>
    <row r="389" spans="2:38" ht="11.25">
      <c r="B389" s="12"/>
      <c r="C389" s="12"/>
      <c r="D389" s="16">
        <v>10</v>
      </c>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row>
    <row r="390" spans="2:38" ht="11.25">
      <c r="B390" s="12"/>
      <c r="C390" s="12"/>
      <c r="D390" s="16">
        <v>11</v>
      </c>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row>
    <row r="392" spans="1:38" ht="11.25">
      <c r="A392" s="12">
        <v>31</v>
      </c>
      <c r="B392" s="12" t="s">
        <v>6</v>
      </c>
      <c r="C392" s="12" t="str">
        <f>VLOOKUP($A392,Tabelle!$A$2:$G$41,2)</f>
        <v>9/10 sviluppo 8</v>
      </c>
      <c r="D392" s="13"/>
      <c r="E392" s="14">
        <v>1</v>
      </c>
      <c r="F392" s="14">
        <v>2</v>
      </c>
      <c r="G392" s="14">
        <v>3</v>
      </c>
      <c r="H392" s="14">
        <v>4</v>
      </c>
      <c r="I392" s="14">
        <v>5</v>
      </c>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row>
    <row r="393" spans="2:38" ht="11.25">
      <c r="B393" s="12" t="s">
        <v>7</v>
      </c>
      <c r="C393" s="12">
        <f>VLOOKUP($A392,Tabelle!$A$2:$G$41,5)</f>
        <v>8</v>
      </c>
      <c r="D393" s="16">
        <v>1</v>
      </c>
      <c r="E393" s="17">
        <v>1</v>
      </c>
      <c r="F393" s="17">
        <v>1</v>
      </c>
      <c r="G393" s="17">
        <v>1</v>
      </c>
      <c r="H393" s="17">
        <v>1</v>
      </c>
      <c r="I393" s="17">
        <v>3</v>
      </c>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row>
    <row r="394" spans="2:38" ht="11.25">
      <c r="B394" s="12" t="s">
        <v>8</v>
      </c>
      <c r="C394" s="12">
        <f>VLOOKUP($A392,Tabelle!$A$2:$G$41,6)</f>
        <v>5</v>
      </c>
      <c r="D394" s="16">
        <v>2</v>
      </c>
      <c r="E394" s="17">
        <v>2</v>
      </c>
      <c r="F394" s="17">
        <v>2</v>
      </c>
      <c r="G394" s="17">
        <v>2</v>
      </c>
      <c r="H394" s="17">
        <v>2</v>
      </c>
      <c r="I394" s="17">
        <v>4</v>
      </c>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row>
    <row r="395" spans="2:38" ht="11.25">
      <c r="B395" s="12" t="s">
        <v>9</v>
      </c>
      <c r="C395" s="12">
        <f>VLOOKUP($A392,Tabelle!$A$2:$G$41,3)</f>
        <v>9</v>
      </c>
      <c r="D395" s="16">
        <v>3</v>
      </c>
      <c r="E395" s="17">
        <v>3</v>
      </c>
      <c r="F395" s="17">
        <v>3</v>
      </c>
      <c r="G395" s="17">
        <v>3</v>
      </c>
      <c r="H395" s="17">
        <v>5</v>
      </c>
      <c r="I395" s="17">
        <v>5</v>
      </c>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row>
    <row r="396" spans="2:38" ht="11.25">
      <c r="B396" s="12" t="s">
        <v>10</v>
      </c>
      <c r="C396" s="12">
        <f>VLOOKUP($A392,Tabelle!$A$2:$G$41,4)</f>
        <v>10</v>
      </c>
      <c r="D396" s="16">
        <v>4</v>
      </c>
      <c r="E396" s="17">
        <v>4</v>
      </c>
      <c r="F396" s="17">
        <v>4</v>
      </c>
      <c r="G396" s="17">
        <v>4</v>
      </c>
      <c r="H396" s="17">
        <v>6</v>
      </c>
      <c r="I396" s="17">
        <v>6</v>
      </c>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row>
    <row r="397" spans="2:38" ht="11.25">
      <c r="B397" s="12"/>
      <c r="C397" s="12"/>
      <c r="D397" s="16">
        <v>5</v>
      </c>
      <c r="E397" s="17">
        <v>5</v>
      </c>
      <c r="F397" s="17">
        <v>5</v>
      </c>
      <c r="G397" s="17">
        <v>7</v>
      </c>
      <c r="H397" s="17">
        <v>7</v>
      </c>
      <c r="I397" s="17">
        <v>7</v>
      </c>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row>
    <row r="398" spans="2:38" ht="11.25">
      <c r="B398" s="12"/>
      <c r="C398" s="12"/>
      <c r="D398" s="16">
        <v>6</v>
      </c>
      <c r="E398" s="17">
        <v>6</v>
      </c>
      <c r="F398" s="17">
        <v>6</v>
      </c>
      <c r="G398" s="17">
        <v>8</v>
      </c>
      <c r="H398" s="17">
        <v>8</v>
      </c>
      <c r="I398" s="17">
        <v>8</v>
      </c>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row>
    <row r="399" spans="2:38" ht="11.25">
      <c r="B399" s="12"/>
      <c r="C399" s="12"/>
      <c r="D399" s="16">
        <v>7</v>
      </c>
      <c r="E399" s="17">
        <v>7</v>
      </c>
      <c r="F399" s="17">
        <v>9</v>
      </c>
      <c r="G399" s="17">
        <v>9</v>
      </c>
      <c r="H399" s="17">
        <v>9</v>
      </c>
      <c r="I399" s="17">
        <v>9</v>
      </c>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row>
    <row r="400" spans="2:38" ht="11.25">
      <c r="B400" s="12"/>
      <c r="C400" s="12"/>
      <c r="D400" s="16">
        <v>8</v>
      </c>
      <c r="E400" s="17">
        <v>8</v>
      </c>
      <c r="F400" s="17">
        <v>10</v>
      </c>
      <c r="G400" s="17">
        <v>10</v>
      </c>
      <c r="H400" s="17">
        <v>10</v>
      </c>
      <c r="I400" s="17">
        <v>10</v>
      </c>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row>
    <row r="401" spans="2:38" ht="11.25">
      <c r="B401" s="12"/>
      <c r="C401" s="12"/>
      <c r="D401" s="16">
        <v>9</v>
      </c>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row>
    <row r="402" spans="2:38" ht="11.25">
      <c r="B402" s="12"/>
      <c r="C402" s="12"/>
      <c r="D402" s="16">
        <v>10</v>
      </c>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row>
    <row r="403" spans="2:38" ht="11.25">
      <c r="B403" s="12"/>
      <c r="C403" s="12"/>
      <c r="D403" s="16">
        <v>11</v>
      </c>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row>
    <row r="405" spans="1:38" ht="11.25">
      <c r="A405" s="12">
        <v>32</v>
      </c>
      <c r="B405" s="12" t="s">
        <v>6</v>
      </c>
      <c r="C405" s="12" t="str">
        <f>VLOOKUP($A405,Tabelle!$A$2:$G$41,2)</f>
        <v>7/11 sviluppo 3</v>
      </c>
      <c r="D405" s="13"/>
      <c r="E405" s="14">
        <v>1</v>
      </c>
      <c r="F405" s="14">
        <v>2</v>
      </c>
      <c r="G405" s="14">
        <v>3</v>
      </c>
      <c r="H405" s="14">
        <v>4</v>
      </c>
      <c r="I405" s="14">
        <v>5</v>
      </c>
      <c r="J405" s="14">
        <v>6</v>
      </c>
      <c r="K405" s="14">
        <v>7</v>
      </c>
      <c r="L405" s="14">
        <v>8</v>
      </c>
      <c r="M405" s="14">
        <v>9</v>
      </c>
      <c r="N405" s="14">
        <v>10</v>
      </c>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row>
    <row r="406" spans="2:38" ht="11.25">
      <c r="B406" s="12" t="s">
        <v>7</v>
      </c>
      <c r="C406" s="12">
        <f>VLOOKUP($A405,Tabelle!$A$2:$G$41,5)</f>
        <v>3</v>
      </c>
      <c r="D406" s="16">
        <v>1</v>
      </c>
      <c r="E406" s="17">
        <v>1</v>
      </c>
      <c r="F406" s="17">
        <v>4</v>
      </c>
      <c r="G406" s="17">
        <v>7</v>
      </c>
      <c r="H406" s="17">
        <v>1</v>
      </c>
      <c r="I406" s="17">
        <v>2</v>
      </c>
      <c r="J406" s="17">
        <v>4</v>
      </c>
      <c r="K406" s="17">
        <v>5</v>
      </c>
      <c r="L406" s="17">
        <v>4</v>
      </c>
      <c r="M406" s="17">
        <v>1</v>
      </c>
      <c r="N406" s="17">
        <v>1</v>
      </c>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row>
    <row r="407" spans="2:38" ht="11.25">
      <c r="B407" s="12" t="s">
        <v>8</v>
      </c>
      <c r="C407" s="12">
        <f>VLOOKUP($A405,Tabelle!$A$2:$G$41,6)</f>
        <v>10</v>
      </c>
      <c r="D407" s="16">
        <v>2</v>
      </c>
      <c r="E407" s="17">
        <v>2</v>
      </c>
      <c r="F407" s="17">
        <v>5</v>
      </c>
      <c r="G407" s="17">
        <v>8</v>
      </c>
      <c r="H407" s="17">
        <v>10</v>
      </c>
      <c r="I407" s="17">
        <v>3</v>
      </c>
      <c r="J407" s="17">
        <v>7</v>
      </c>
      <c r="K407" s="17">
        <v>6</v>
      </c>
      <c r="L407" s="17">
        <v>8</v>
      </c>
      <c r="M407" s="17">
        <v>7</v>
      </c>
      <c r="N407" s="17">
        <v>5</v>
      </c>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row>
    <row r="408" spans="2:38" ht="11.25">
      <c r="B408" s="12" t="s">
        <v>9</v>
      </c>
      <c r="C408" s="12">
        <f>VLOOKUP($A405,Tabelle!$A$2:$G$41,3)</f>
        <v>7</v>
      </c>
      <c r="D408" s="16">
        <v>3</v>
      </c>
      <c r="E408" s="17">
        <v>3</v>
      </c>
      <c r="F408" s="17">
        <v>6</v>
      </c>
      <c r="G408" s="17">
        <v>9</v>
      </c>
      <c r="H408" s="17">
        <v>11</v>
      </c>
      <c r="I408" s="17">
        <v>10</v>
      </c>
      <c r="J408" s="17">
        <v>11</v>
      </c>
      <c r="K408" s="17">
        <v>11</v>
      </c>
      <c r="L408" s="17">
        <v>9</v>
      </c>
      <c r="M408" s="17">
        <v>10</v>
      </c>
      <c r="N408" s="17">
        <v>6</v>
      </c>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row>
    <row r="409" spans="2:38" ht="11.25">
      <c r="B409" s="12" t="s">
        <v>10</v>
      </c>
      <c r="C409" s="12">
        <f>VLOOKUP($A405,Tabelle!$A$2:$G$41,4)</f>
        <v>11</v>
      </c>
      <c r="D409" s="16">
        <v>4</v>
      </c>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row>
    <row r="410" spans="2:38" ht="11.25">
      <c r="B410" s="12"/>
      <c r="C410" s="12"/>
      <c r="D410" s="16">
        <v>5</v>
      </c>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row>
    <row r="411" spans="2:38" ht="11.25">
      <c r="B411" s="12"/>
      <c r="C411" s="12"/>
      <c r="D411" s="16">
        <v>6</v>
      </c>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row>
    <row r="412" spans="2:38" ht="11.25">
      <c r="B412" s="12"/>
      <c r="C412" s="12"/>
      <c r="D412" s="16">
        <v>7</v>
      </c>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row>
    <row r="413" spans="2:38" ht="11.25">
      <c r="B413" s="12"/>
      <c r="C413" s="12"/>
      <c r="D413" s="16">
        <v>8</v>
      </c>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row>
    <row r="414" spans="2:38" ht="11.25">
      <c r="B414" s="12"/>
      <c r="C414" s="12"/>
      <c r="D414" s="16">
        <v>9</v>
      </c>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row>
    <row r="415" spans="2:38" ht="11.25">
      <c r="B415" s="12"/>
      <c r="C415" s="12"/>
      <c r="D415" s="16">
        <v>10</v>
      </c>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row>
    <row r="416" spans="2:38" ht="11.25">
      <c r="B416" s="12"/>
      <c r="C416" s="12"/>
      <c r="D416" s="16">
        <v>11</v>
      </c>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row>
    <row r="418" spans="1:38" ht="11.25">
      <c r="A418" s="12">
        <v>33</v>
      </c>
      <c r="B418" s="12" t="s">
        <v>6</v>
      </c>
      <c r="C418" s="12" t="str">
        <f>VLOOKUP($A418,Tabelle!$A$2:$G$41,2)</f>
        <v>7/11 sviluppo 4</v>
      </c>
      <c r="D418" s="13"/>
      <c r="E418" s="14">
        <v>1</v>
      </c>
      <c r="F418" s="14">
        <v>2</v>
      </c>
      <c r="G418" s="14">
        <v>3</v>
      </c>
      <c r="H418" s="14">
        <v>4</v>
      </c>
      <c r="I418" s="14">
        <v>5</v>
      </c>
      <c r="J418" s="14">
        <v>6</v>
      </c>
      <c r="K418" s="14">
        <v>7</v>
      </c>
      <c r="L418" s="14">
        <v>8</v>
      </c>
      <c r="M418" s="14">
        <v>9</v>
      </c>
      <c r="N418" s="14">
        <v>10</v>
      </c>
      <c r="O418" s="14">
        <v>11</v>
      </c>
      <c r="P418" s="14">
        <v>12</v>
      </c>
      <c r="Q418" s="14">
        <v>13</v>
      </c>
      <c r="R418" s="14">
        <v>14</v>
      </c>
      <c r="S418" s="14">
        <v>15</v>
      </c>
      <c r="T418" s="14">
        <v>16</v>
      </c>
      <c r="U418" s="14">
        <v>17</v>
      </c>
      <c r="V418" s="14">
        <v>18</v>
      </c>
      <c r="W418" s="14"/>
      <c r="X418" s="14"/>
      <c r="Y418" s="14"/>
      <c r="Z418" s="14"/>
      <c r="AA418" s="14"/>
      <c r="AB418" s="14"/>
      <c r="AC418" s="14"/>
      <c r="AD418" s="14"/>
      <c r="AE418" s="14"/>
      <c r="AF418" s="14"/>
      <c r="AG418" s="14"/>
      <c r="AH418" s="14"/>
      <c r="AI418" s="14"/>
      <c r="AJ418" s="14"/>
      <c r="AK418" s="14"/>
      <c r="AL418" s="14"/>
    </row>
    <row r="419" spans="2:38" ht="11.25">
      <c r="B419" s="12" t="s">
        <v>7</v>
      </c>
      <c r="C419" s="12">
        <f>VLOOKUP($A418,Tabelle!$A$2:$G$41,5)</f>
        <v>4</v>
      </c>
      <c r="D419" s="16">
        <v>1</v>
      </c>
      <c r="E419" s="17">
        <v>1</v>
      </c>
      <c r="F419" s="17">
        <v>5</v>
      </c>
      <c r="G419" s="17">
        <v>1</v>
      </c>
      <c r="H419" s="17">
        <v>2</v>
      </c>
      <c r="I419" s="17">
        <v>4</v>
      </c>
      <c r="J419" s="17">
        <v>4</v>
      </c>
      <c r="K419" s="17">
        <v>2</v>
      </c>
      <c r="L419" s="17">
        <v>1</v>
      </c>
      <c r="M419" s="17">
        <v>1</v>
      </c>
      <c r="N419" s="17">
        <v>2</v>
      </c>
      <c r="O419" s="17">
        <v>3</v>
      </c>
      <c r="P419" s="17">
        <v>1</v>
      </c>
      <c r="Q419" s="17">
        <v>3</v>
      </c>
      <c r="R419" s="17">
        <v>1</v>
      </c>
      <c r="S419" s="17">
        <v>5</v>
      </c>
      <c r="T419" s="17">
        <v>2</v>
      </c>
      <c r="U419" s="17">
        <v>2</v>
      </c>
      <c r="V419" s="17">
        <v>3</v>
      </c>
      <c r="W419" s="17"/>
      <c r="X419" s="17"/>
      <c r="Y419" s="17"/>
      <c r="Z419" s="17"/>
      <c r="AA419" s="17"/>
      <c r="AB419" s="17"/>
      <c r="AC419" s="17"/>
      <c r="AD419" s="17"/>
      <c r="AE419" s="17"/>
      <c r="AF419" s="17"/>
      <c r="AG419" s="17"/>
      <c r="AH419" s="17"/>
      <c r="AI419" s="17"/>
      <c r="AJ419" s="17"/>
      <c r="AK419" s="17"/>
      <c r="AL419" s="17"/>
    </row>
    <row r="420" spans="2:38" ht="11.25">
      <c r="B420" s="12" t="s">
        <v>8</v>
      </c>
      <c r="C420" s="12">
        <f>VLOOKUP($A418,Tabelle!$A$2:$G$41,6)</f>
        <v>18</v>
      </c>
      <c r="D420" s="16">
        <v>2</v>
      </c>
      <c r="E420" s="17">
        <v>2</v>
      </c>
      <c r="F420" s="17">
        <v>6</v>
      </c>
      <c r="G420" s="17">
        <v>9</v>
      </c>
      <c r="H420" s="17">
        <v>3</v>
      </c>
      <c r="I420" s="17">
        <v>6</v>
      </c>
      <c r="J420" s="17">
        <v>5</v>
      </c>
      <c r="K420" s="17">
        <v>6</v>
      </c>
      <c r="L420" s="17">
        <v>3</v>
      </c>
      <c r="M420" s="17">
        <v>4</v>
      </c>
      <c r="N420" s="17">
        <v>4</v>
      </c>
      <c r="O420" s="17">
        <v>8</v>
      </c>
      <c r="P420" s="17">
        <v>2</v>
      </c>
      <c r="Q420" s="17">
        <v>4</v>
      </c>
      <c r="R420" s="17">
        <v>6</v>
      </c>
      <c r="S420" s="17">
        <v>7</v>
      </c>
      <c r="T420" s="17">
        <v>3</v>
      </c>
      <c r="U420" s="17">
        <v>4</v>
      </c>
      <c r="V420" s="17">
        <v>5</v>
      </c>
      <c r="W420" s="17"/>
      <c r="X420" s="17"/>
      <c r="Y420" s="17"/>
      <c r="Z420" s="17"/>
      <c r="AA420" s="17"/>
      <c r="AB420" s="17"/>
      <c r="AC420" s="17"/>
      <c r="AD420" s="17"/>
      <c r="AE420" s="17"/>
      <c r="AF420" s="17"/>
      <c r="AG420" s="17"/>
      <c r="AH420" s="17"/>
      <c r="AI420" s="17"/>
      <c r="AJ420" s="17"/>
      <c r="AK420" s="17"/>
      <c r="AL420" s="17"/>
    </row>
    <row r="421" spans="2:38" ht="11.25">
      <c r="B421" s="12" t="s">
        <v>9</v>
      </c>
      <c r="C421" s="12">
        <f>VLOOKUP($A418,Tabelle!$A$2:$G$41,3)</f>
        <v>7</v>
      </c>
      <c r="D421" s="16">
        <v>3</v>
      </c>
      <c r="E421" s="17">
        <v>3</v>
      </c>
      <c r="F421" s="17">
        <v>7</v>
      </c>
      <c r="G421" s="17">
        <v>10</v>
      </c>
      <c r="H421" s="17">
        <v>5</v>
      </c>
      <c r="I421" s="17">
        <v>7</v>
      </c>
      <c r="J421" s="17">
        <v>8</v>
      </c>
      <c r="K421" s="17">
        <v>8</v>
      </c>
      <c r="L421" s="17">
        <v>7</v>
      </c>
      <c r="M421" s="17">
        <v>5</v>
      </c>
      <c r="N421" s="17">
        <v>7</v>
      </c>
      <c r="O421" s="17">
        <v>9</v>
      </c>
      <c r="P421" s="17">
        <v>5</v>
      </c>
      <c r="Q421" s="17">
        <v>6</v>
      </c>
      <c r="R421" s="17">
        <v>7</v>
      </c>
      <c r="S421" s="17">
        <v>9</v>
      </c>
      <c r="T421" s="17">
        <v>6</v>
      </c>
      <c r="U421" s="17">
        <v>9</v>
      </c>
      <c r="V421" s="17">
        <v>8</v>
      </c>
      <c r="W421" s="17"/>
      <c r="X421" s="17"/>
      <c r="Y421" s="17"/>
      <c r="Z421" s="17"/>
      <c r="AA421" s="17"/>
      <c r="AB421" s="17"/>
      <c r="AC421" s="17"/>
      <c r="AD421" s="17"/>
      <c r="AE421" s="17"/>
      <c r="AF421" s="17"/>
      <c r="AG421" s="17"/>
      <c r="AH421" s="17"/>
      <c r="AI421" s="17"/>
      <c r="AJ421" s="17"/>
      <c r="AK421" s="17"/>
      <c r="AL421" s="17"/>
    </row>
    <row r="422" spans="2:38" ht="11.25">
      <c r="B422" s="12" t="s">
        <v>10</v>
      </c>
      <c r="C422" s="12">
        <f>VLOOKUP($A418,Tabelle!$A$2:$G$41,4)</f>
        <v>11</v>
      </c>
      <c r="D422" s="16">
        <v>4</v>
      </c>
      <c r="E422" s="17">
        <v>4</v>
      </c>
      <c r="F422" s="17">
        <v>8</v>
      </c>
      <c r="G422" s="17">
        <v>11</v>
      </c>
      <c r="H422" s="17">
        <v>9</v>
      </c>
      <c r="I422" s="17">
        <v>10</v>
      </c>
      <c r="J422" s="17">
        <v>10</v>
      </c>
      <c r="K422" s="17">
        <v>11</v>
      </c>
      <c r="L422" s="17">
        <v>11</v>
      </c>
      <c r="M422" s="17">
        <v>9</v>
      </c>
      <c r="N422" s="17">
        <v>11</v>
      </c>
      <c r="O422" s="17">
        <v>10</v>
      </c>
      <c r="P422" s="17">
        <v>10</v>
      </c>
      <c r="Q422" s="17">
        <v>11</v>
      </c>
      <c r="R422" s="17">
        <v>9</v>
      </c>
      <c r="S422" s="17">
        <v>11</v>
      </c>
      <c r="T422" s="17">
        <v>7</v>
      </c>
      <c r="U422" s="17">
        <v>10</v>
      </c>
      <c r="V422" s="17">
        <v>11</v>
      </c>
      <c r="W422" s="17"/>
      <c r="X422" s="17"/>
      <c r="Y422" s="17"/>
      <c r="Z422" s="17"/>
      <c r="AA422" s="17"/>
      <c r="AB422" s="17"/>
      <c r="AC422" s="17"/>
      <c r="AD422" s="17"/>
      <c r="AE422" s="17"/>
      <c r="AF422" s="17"/>
      <c r="AG422" s="17"/>
      <c r="AH422" s="17"/>
      <c r="AI422" s="17"/>
      <c r="AJ422" s="17"/>
      <c r="AK422" s="17"/>
      <c r="AL422" s="17"/>
    </row>
    <row r="423" spans="2:38" ht="11.25">
      <c r="B423" s="12"/>
      <c r="C423" s="12"/>
      <c r="D423" s="16">
        <v>5</v>
      </c>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row>
    <row r="424" spans="2:38" ht="11.25">
      <c r="B424" s="12"/>
      <c r="C424" s="12"/>
      <c r="D424" s="16">
        <v>6</v>
      </c>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row>
    <row r="425" spans="2:38" ht="11.25">
      <c r="B425" s="12"/>
      <c r="C425" s="12"/>
      <c r="D425" s="16">
        <v>7</v>
      </c>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row>
    <row r="426" spans="2:38" ht="11.25">
      <c r="B426" s="12"/>
      <c r="C426" s="12"/>
      <c r="D426" s="16">
        <v>8</v>
      </c>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row>
    <row r="427" spans="2:38" ht="11.25">
      <c r="B427" s="12"/>
      <c r="C427" s="12"/>
      <c r="D427" s="16">
        <v>9</v>
      </c>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row>
    <row r="428" spans="2:38" ht="11.25">
      <c r="B428" s="12"/>
      <c r="C428" s="12"/>
      <c r="D428" s="16">
        <v>10</v>
      </c>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row>
    <row r="429" spans="2:38" ht="11.25">
      <c r="B429" s="12"/>
      <c r="C429" s="12"/>
      <c r="D429" s="16">
        <v>11</v>
      </c>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row>
    <row r="431" spans="1:38" ht="11.25">
      <c r="A431" s="12">
        <v>34</v>
      </c>
      <c r="B431" s="12" t="s">
        <v>6</v>
      </c>
      <c r="C431" s="12" t="str">
        <f>VLOOKUP($A431,Tabelle!$A$2:$G$41,2)</f>
        <v>8/11 sviluppo 3</v>
      </c>
      <c r="D431" s="13"/>
      <c r="E431" s="14">
        <v>1</v>
      </c>
      <c r="F431" s="14">
        <v>2</v>
      </c>
      <c r="G431" s="14">
        <v>3</v>
      </c>
      <c r="H431" s="14">
        <v>4</v>
      </c>
      <c r="I431" s="14">
        <v>5</v>
      </c>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row>
    <row r="432" spans="2:38" ht="11.25">
      <c r="B432" s="12" t="s">
        <v>7</v>
      </c>
      <c r="C432" s="12">
        <f>VLOOKUP($A431,Tabelle!$A$2:$G$41,5)</f>
        <v>3</v>
      </c>
      <c r="D432" s="16">
        <v>1</v>
      </c>
      <c r="E432" s="17">
        <v>1</v>
      </c>
      <c r="F432" s="17">
        <v>4</v>
      </c>
      <c r="G432" s="17">
        <v>7</v>
      </c>
      <c r="H432" s="17">
        <v>1</v>
      </c>
      <c r="I432" s="17">
        <v>2</v>
      </c>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row>
    <row r="433" spans="2:38" ht="11.25">
      <c r="B433" s="12" t="s">
        <v>8</v>
      </c>
      <c r="C433" s="12">
        <f>VLOOKUP($A431,Tabelle!$A$2:$G$41,6)</f>
        <v>5</v>
      </c>
      <c r="D433" s="16">
        <v>2</v>
      </c>
      <c r="E433" s="17">
        <v>2</v>
      </c>
      <c r="F433" s="17">
        <v>5</v>
      </c>
      <c r="G433" s="17">
        <v>8</v>
      </c>
      <c r="H433" s="17">
        <v>10</v>
      </c>
      <c r="I433" s="17">
        <v>3</v>
      </c>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row>
    <row r="434" spans="2:38" ht="11.25">
      <c r="B434" s="12" t="s">
        <v>9</v>
      </c>
      <c r="C434" s="12">
        <f>VLOOKUP($A431,Tabelle!$A$2:$G$41,3)</f>
        <v>8</v>
      </c>
      <c r="D434" s="16">
        <v>3</v>
      </c>
      <c r="E434" s="17">
        <v>3</v>
      </c>
      <c r="F434" s="17">
        <v>6</v>
      </c>
      <c r="G434" s="17">
        <v>9</v>
      </c>
      <c r="H434" s="17">
        <v>11</v>
      </c>
      <c r="I434" s="17">
        <v>10</v>
      </c>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row>
    <row r="435" spans="2:38" ht="11.25">
      <c r="B435" s="12" t="s">
        <v>10</v>
      </c>
      <c r="C435" s="12">
        <f>VLOOKUP($A431,Tabelle!$A$2:$G$41,4)</f>
        <v>11</v>
      </c>
      <c r="D435" s="16">
        <v>4</v>
      </c>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row>
    <row r="436" spans="2:38" ht="11.25">
      <c r="B436" s="12"/>
      <c r="C436" s="12"/>
      <c r="D436" s="16">
        <v>5</v>
      </c>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row>
    <row r="437" spans="2:38" ht="11.25">
      <c r="B437" s="12"/>
      <c r="C437" s="12"/>
      <c r="D437" s="16">
        <v>6</v>
      </c>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row>
    <row r="438" spans="2:38" ht="11.25">
      <c r="B438" s="12"/>
      <c r="C438" s="12"/>
      <c r="D438" s="16">
        <v>7</v>
      </c>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row>
    <row r="439" spans="2:38" ht="11.25">
      <c r="B439" s="12"/>
      <c r="C439" s="12"/>
      <c r="D439" s="16">
        <v>8</v>
      </c>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row>
    <row r="440" spans="2:38" ht="11.25">
      <c r="B440" s="12"/>
      <c r="C440" s="12"/>
      <c r="D440" s="16">
        <v>9</v>
      </c>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row>
    <row r="441" spans="2:38" ht="11.25">
      <c r="B441" s="12"/>
      <c r="C441" s="12"/>
      <c r="D441" s="16">
        <v>10</v>
      </c>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row>
    <row r="442" spans="2:38" ht="11.25">
      <c r="B442" s="12"/>
      <c r="C442" s="12"/>
      <c r="D442" s="16">
        <v>11</v>
      </c>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row>
    <row r="444" spans="1:38" ht="11.25">
      <c r="A444" s="12">
        <v>35</v>
      </c>
      <c r="B444" s="12" t="s">
        <v>6</v>
      </c>
      <c r="C444" s="12" t="str">
        <f>VLOOKUP($A444,Tabelle!$A$2:$G$41,2)</f>
        <v>8/11 sviluppo 4</v>
      </c>
      <c r="D444" s="13"/>
      <c r="E444" s="14">
        <v>1</v>
      </c>
      <c r="F444" s="14">
        <v>2</v>
      </c>
      <c r="G444" s="14">
        <v>3</v>
      </c>
      <c r="H444" s="14">
        <v>4</v>
      </c>
      <c r="I444" s="14">
        <v>5</v>
      </c>
      <c r="J444" s="14">
        <v>6</v>
      </c>
      <c r="K444" s="14">
        <v>7</v>
      </c>
      <c r="L444" s="14">
        <v>8</v>
      </c>
      <c r="M444" s="14">
        <v>9</v>
      </c>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row>
    <row r="445" spans="2:38" ht="11.25">
      <c r="B445" s="12" t="s">
        <v>7</v>
      </c>
      <c r="C445" s="12">
        <f>VLOOKUP($A444,Tabelle!$A$2:$G$41,5)</f>
        <v>4</v>
      </c>
      <c r="D445" s="16">
        <v>1</v>
      </c>
      <c r="E445" s="17">
        <v>1</v>
      </c>
      <c r="F445" s="17">
        <v>5</v>
      </c>
      <c r="G445" s="17">
        <v>1</v>
      </c>
      <c r="H445" s="17">
        <v>2</v>
      </c>
      <c r="I445" s="17">
        <v>4</v>
      </c>
      <c r="J445" s="17">
        <v>4</v>
      </c>
      <c r="K445" s="17">
        <v>1</v>
      </c>
      <c r="L445" s="17">
        <v>2</v>
      </c>
      <c r="M445" s="17">
        <v>1</v>
      </c>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row>
    <row r="446" spans="2:38" ht="11.25">
      <c r="B446" s="12" t="s">
        <v>8</v>
      </c>
      <c r="C446" s="12">
        <f>VLOOKUP($A444,Tabelle!$A$2:$G$41,6)</f>
        <v>9</v>
      </c>
      <c r="D446" s="16">
        <v>2</v>
      </c>
      <c r="E446" s="17">
        <v>2</v>
      </c>
      <c r="F446" s="17">
        <v>6</v>
      </c>
      <c r="G446" s="17">
        <v>9</v>
      </c>
      <c r="H446" s="17">
        <v>3</v>
      </c>
      <c r="I446" s="17">
        <v>6</v>
      </c>
      <c r="J446" s="17">
        <v>7</v>
      </c>
      <c r="K446" s="17">
        <v>4</v>
      </c>
      <c r="L446" s="17">
        <v>3</v>
      </c>
      <c r="M446" s="17">
        <v>5</v>
      </c>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row>
    <row r="447" spans="2:38" ht="11.25">
      <c r="B447" s="12" t="s">
        <v>9</v>
      </c>
      <c r="C447" s="12">
        <f>VLOOKUP($A444,Tabelle!$A$2:$G$41,3)</f>
        <v>8</v>
      </c>
      <c r="D447" s="16">
        <v>3</v>
      </c>
      <c r="E447" s="17">
        <v>3</v>
      </c>
      <c r="F447" s="17">
        <v>7</v>
      </c>
      <c r="G447" s="17">
        <v>10</v>
      </c>
      <c r="H447" s="17">
        <v>5</v>
      </c>
      <c r="I447" s="17">
        <v>10</v>
      </c>
      <c r="J447" s="17">
        <v>8</v>
      </c>
      <c r="K447" s="17">
        <v>5</v>
      </c>
      <c r="L447" s="17">
        <v>7</v>
      </c>
      <c r="M447" s="17">
        <v>10</v>
      </c>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row>
    <row r="448" spans="2:38" ht="11.25">
      <c r="B448" s="12" t="s">
        <v>10</v>
      </c>
      <c r="C448" s="12">
        <f>VLOOKUP($A444,Tabelle!$A$2:$G$41,4)</f>
        <v>11</v>
      </c>
      <c r="D448" s="16">
        <v>4</v>
      </c>
      <c r="E448" s="17">
        <v>4</v>
      </c>
      <c r="F448" s="17">
        <v>8</v>
      </c>
      <c r="G448" s="17">
        <v>11</v>
      </c>
      <c r="H448" s="17">
        <v>9</v>
      </c>
      <c r="I448" s="17">
        <v>11</v>
      </c>
      <c r="J448" s="17">
        <v>9</v>
      </c>
      <c r="K448" s="17">
        <v>6</v>
      </c>
      <c r="L448" s="17">
        <v>8</v>
      </c>
      <c r="M448" s="17">
        <v>11</v>
      </c>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row>
    <row r="449" spans="2:38" ht="11.25">
      <c r="B449" s="12"/>
      <c r="C449" s="12"/>
      <c r="D449" s="16">
        <v>5</v>
      </c>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row>
    <row r="450" spans="2:38" ht="11.25">
      <c r="B450" s="12"/>
      <c r="C450" s="12"/>
      <c r="D450" s="16">
        <v>6</v>
      </c>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row>
    <row r="451" spans="2:38" ht="11.25">
      <c r="B451" s="12"/>
      <c r="C451" s="12"/>
      <c r="D451" s="16">
        <v>7</v>
      </c>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row>
    <row r="452" spans="2:38" ht="11.25">
      <c r="B452" s="12"/>
      <c r="C452" s="12"/>
      <c r="D452" s="16">
        <v>8</v>
      </c>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row>
    <row r="453" spans="2:38" ht="11.25">
      <c r="B453" s="12"/>
      <c r="C453" s="12"/>
      <c r="D453" s="16">
        <v>9</v>
      </c>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row>
    <row r="454" spans="2:38" ht="11.25">
      <c r="B454" s="12"/>
      <c r="C454" s="12"/>
      <c r="D454" s="16">
        <v>10</v>
      </c>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row>
    <row r="455" spans="2:38" ht="11.25">
      <c r="B455" s="12"/>
      <c r="C455" s="12"/>
      <c r="D455" s="16">
        <v>11</v>
      </c>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row>
    <row r="457" spans="1:38" ht="11.25">
      <c r="A457" s="12">
        <v>36</v>
      </c>
      <c r="B457" s="12" t="s">
        <v>6</v>
      </c>
      <c r="C457" s="12" t="str">
        <f>VLOOKUP($A457,Tabelle!$A$2:$G$41,2)</f>
        <v>8/11 sviluppo 5</v>
      </c>
      <c r="D457" s="13"/>
      <c r="E457" s="14">
        <v>1</v>
      </c>
      <c r="F457" s="14">
        <v>2</v>
      </c>
      <c r="G457" s="14">
        <v>3</v>
      </c>
      <c r="H457" s="14">
        <v>4</v>
      </c>
      <c r="I457" s="14">
        <v>5</v>
      </c>
      <c r="J457" s="14">
        <v>6</v>
      </c>
      <c r="K457" s="14">
        <v>7</v>
      </c>
      <c r="L457" s="14">
        <v>8</v>
      </c>
      <c r="M457" s="14">
        <v>9</v>
      </c>
      <c r="N457" s="14">
        <v>10</v>
      </c>
      <c r="O457" s="14">
        <v>11</v>
      </c>
      <c r="P457" s="14">
        <v>12</v>
      </c>
      <c r="Q457" s="14">
        <v>13</v>
      </c>
      <c r="R457" s="14">
        <v>14</v>
      </c>
      <c r="S457" s="14"/>
      <c r="T457" s="14"/>
      <c r="U457" s="14"/>
      <c r="V457" s="14"/>
      <c r="W457" s="14"/>
      <c r="X457" s="14"/>
      <c r="Y457" s="14"/>
      <c r="Z457" s="14"/>
      <c r="AA457" s="14"/>
      <c r="AB457" s="14"/>
      <c r="AC457" s="14"/>
      <c r="AD457" s="14"/>
      <c r="AE457" s="14"/>
      <c r="AF457" s="14"/>
      <c r="AG457" s="14"/>
      <c r="AH457" s="14"/>
      <c r="AI457" s="14"/>
      <c r="AJ457" s="14"/>
      <c r="AK457" s="14"/>
      <c r="AL457" s="14"/>
    </row>
    <row r="458" spans="2:38" ht="11.25">
      <c r="B458" s="12" t="s">
        <v>7</v>
      </c>
      <c r="C458" s="12">
        <f>VLOOKUP($A457,Tabelle!$A$2:$G$41,5)</f>
        <v>5</v>
      </c>
      <c r="D458" s="16">
        <v>1</v>
      </c>
      <c r="E458" s="17">
        <v>1</v>
      </c>
      <c r="F458" s="17">
        <v>1</v>
      </c>
      <c r="G458" s="17">
        <v>2</v>
      </c>
      <c r="H458" s="17">
        <v>4</v>
      </c>
      <c r="I458" s="17">
        <v>1</v>
      </c>
      <c r="J458" s="17">
        <v>2</v>
      </c>
      <c r="K458" s="17">
        <v>1</v>
      </c>
      <c r="L458" s="17">
        <v>2</v>
      </c>
      <c r="M458" s="17">
        <v>3</v>
      </c>
      <c r="N458" s="17">
        <v>1</v>
      </c>
      <c r="O458" s="17">
        <v>3</v>
      </c>
      <c r="P458" s="17">
        <v>1</v>
      </c>
      <c r="Q458" s="17">
        <v>2</v>
      </c>
      <c r="R458" s="17">
        <v>1</v>
      </c>
      <c r="S458" s="17"/>
      <c r="T458" s="17"/>
      <c r="U458" s="17"/>
      <c r="V458" s="17"/>
      <c r="W458" s="17"/>
      <c r="X458" s="17"/>
      <c r="Y458" s="17"/>
      <c r="Z458" s="17"/>
      <c r="AA458" s="17"/>
      <c r="AB458" s="17"/>
      <c r="AC458" s="17"/>
      <c r="AD458" s="17"/>
      <c r="AE458" s="17"/>
      <c r="AF458" s="17"/>
      <c r="AG458" s="17"/>
      <c r="AH458" s="17"/>
      <c r="AI458" s="17"/>
      <c r="AJ458" s="17"/>
      <c r="AK458" s="17"/>
      <c r="AL458" s="17"/>
    </row>
    <row r="459" spans="2:38" ht="11.25">
      <c r="B459" s="12" t="s">
        <v>8</v>
      </c>
      <c r="C459" s="12">
        <f>VLOOKUP($A457,Tabelle!$A$2:$G$41,6)</f>
        <v>14</v>
      </c>
      <c r="D459" s="16">
        <v>2</v>
      </c>
      <c r="E459" s="17">
        <v>2</v>
      </c>
      <c r="F459" s="17">
        <v>6</v>
      </c>
      <c r="G459" s="17">
        <v>3</v>
      </c>
      <c r="H459" s="17">
        <v>5</v>
      </c>
      <c r="I459" s="17">
        <v>4</v>
      </c>
      <c r="J459" s="17">
        <v>5</v>
      </c>
      <c r="K459" s="17">
        <v>5</v>
      </c>
      <c r="L459" s="17">
        <v>3</v>
      </c>
      <c r="M459" s="17">
        <v>5</v>
      </c>
      <c r="N459" s="17">
        <v>3</v>
      </c>
      <c r="O459" s="17">
        <v>4</v>
      </c>
      <c r="P459" s="17">
        <v>2</v>
      </c>
      <c r="Q459" s="17">
        <v>8</v>
      </c>
      <c r="R459" s="17">
        <v>3</v>
      </c>
      <c r="S459" s="17"/>
      <c r="T459" s="17"/>
      <c r="U459" s="17"/>
      <c r="V459" s="17"/>
      <c r="W459" s="17"/>
      <c r="X459" s="17"/>
      <c r="Y459" s="17"/>
      <c r="Z459" s="17"/>
      <c r="AA459" s="17"/>
      <c r="AB459" s="17"/>
      <c r="AC459" s="17"/>
      <c r="AD459" s="17"/>
      <c r="AE459" s="17"/>
      <c r="AF459" s="17"/>
      <c r="AG459" s="17"/>
      <c r="AH459" s="17"/>
      <c r="AI459" s="17"/>
      <c r="AJ459" s="17"/>
      <c r="AK459" s="17"/>
      <c r="AL459" s="17"/>
    </row>
    <row r="460" spans="2:38" ht="11.25">
      <c r="B460" s="12" t="s">
        <v>9</v>
      </c>
      <c r="C460" s="12">
        <f>VLOOKUP($A457,Tabelle!$A$2:$G$41,3)</f>
        <v>8</v>
      </c>
      <c r="D460" s="16">
        <v>3</v>
      </c>
      <c r="E460" s="17">
        <v>3</v>
      </c>
      <c r="F460" s="17">
        <v>7</v>
      </c>
      <c r="G460" s="17">
        <v>6</v>
      </c>
      <c r="H460" s="17">
        <v>7</v>
      </c>
      <c r="I460" s="17">
        <v>9</v>
      </c>
      <c r="J460" s="17">
        <v>7</v>
      </c>
      <c r="K460" s="17">
        <v>6</v>
      </c>
      <c r="L460" s="17">
        <v>4</v>
      </c>
      <c r="M460" s="17">
        <v>6</v>
      </c>
      <c r="N460" s="17">
        <v>7</v>
      </c>
      <c r="O460" s="17">
        <v>6</v>
      </c>
      <c r="P460" s="17">
        <v>4</v>
      </c>
      <c r="Q460" s="17">
        <v>9</v>
      </c>
      <c r="R460" s="17">
        <v>4</v>
      </c>
      <c r="S460" s="17"/>
      <c r="T460" s="17"/>
      <c r="U460" s="17"/>
      <c r="V460" s="17"/>
      <c r="W460" s="17"/>
      <c r="X460" s="17"/>
      <c r="Y460" s="17"/>
      <c r="Z460" s="17"/>
      <c r="AA460" s="17"/>
      <c r="AB460" s="17"/>
      <c r="AC460" s="17"/>
      <c r="AD460" s="17"/>
      <c r="AE460" s="17"/>
      <c r="AF460" s="17"/>
      <c r="AG460" s="17"/>
      <c r="AH460" s="17"/>
      <c r="AI460" s="17"/>
      <c r="AJ460" s="17"/>
      <c r="AK460" s="17"/>
      <c r="AL460" s="17"/>
    </row>
    <row r="461" spans="2:38" ht="11.25">
      <c r="B461" s="12" t="s">
        <v>10</v>
      </c>
      <c r="C461" s="12">
        <f>VLOOKUP($A457,Tabelle!$A$2:$G$41,4)</f>
        <v>11</v>
      </c>
      <c r="D461" s="16">
        <v>4</v>
      </c>
      <c r="E461" s="17">
        <v>4</v>
      </c>
      <c r="F461" s="17">
        <v>8</v>
      </c>
      <c r="G461" s="17">
        <v>10</v>
      </c>
      <c r="H461" s="17">
        <v>8</v>
      </c>
      <c r="I461" s="17">
        <v>10</v>
      </c>
      <c r="J461" s="17">
        <v>9</v>
      </c>
      <c r="K461" s="17">
        <v>8</v>
      </c>
      <c r="L461" s="17">
        <v>8</v>
      </c>
      <c r="M461" s="17">
        <v>9</v>
      </c>
      <c r="N461" s="17">
        <v>8</v>
      </c>
      <c r="O461" s="17">
        <v>7</v>
      </c>
      <c r="P461" s="17">
        <v>6</v>
      </c>
      <c r="Q461" s="17">
        <v>10</v>
      </c>
      <c r="R461" s="17">
        <v>5</v>
      </c>
      <c r="S461" s="17"/>
      <c r="T461" s="17"/>
      <c r="U461" s="17"/>
      <c r="V461" s="17"/>
      <c r="W461" s="17"/>
      <c r="X461" s="17"/>
      <c r="Y461" s="17"/>
      <c r="Z461" s="17"/>
      <c r="AA461" s="17"/>
      <c r="AB461" s="17"/>
      <c r="AC461" s="17"/>
      <c r="AD461" s="17"/>
      <c r="AE461" s="17"/>
      <c r="AF461" s="17"/>
      <c r="AG461" s="17"/>
      <c r="AH461" s="17"/>
      <c r="AI461" s="17"/>
      <c r="AJ461" s="17"/>
      <c r="AK461" s="17"/>
      <c r="AL461" s="17"/>
    </row>
    <row r="462" spans="2:38" ht="11.25">
      <c r="B462" s="12"/>
      <c r="C462" s="12"/>
      <c r="D462" s="16">
        <v>5</v>
      </c>
      <c r="E462" s="17">
        <v>5</v>
      </c>
      <c r="F462" s="17">
        <v>9</v>
      </c>
      <c r="G462" s="17">
        <v>11</v>
      </c>
      <c r="H462" s="17">
        <v>10</v>
      </c>
      <c r="I462" s="17">
        <v>11</v>
      </c>
      <c r="J462" s="17">
        <v>11</v>
      </c>
      <c r="K462" s="17">
        <v>11</v>
      </c>
      <c r="L462" s="17">
        <v>9</v>
      </c>
      <c r="M462" s="17">
        <v>10</v>
      </c>
      <c r="N462" s="17">
        <v>10</v>
      </c>
      <c r="O462" s="17">
        <v>11</v>
      </c>
      <c r="P462" s="17">
        <v>10</v>
      </c>
      <c r="Q462" s="17">
        <v>11</v>
      </c>
      <c r="R462" s="17">
        <v>7</v>
      </c>
      <c r="S462" s="17"/>
      <c r="T462" s="17"/>
      <c r="U462" s="17"/>
      <c r="V462" s="17"/>
      <c r="W462" s="17"/>
      <c r="X462" s="17"/>
      <c r="Y462" s="17"/>
      <c r="Z462" s="17"/>
      <c r="AA462" s="17"/>
      <c r="AB462" s="17"/>
      <c r="AC462" s="17"/>
      <c r="AD462" s="17"/>
      <c r="AE462" s="17"/>
      <c r="AF462" s="17"/>
      <c r="AG462" s="17"/>
      <c r="AH462" s="17"/>
      <c r="AI462" s="17"/>
      <c r="AJ462" s="17"/>
      <c r="AK462" s="17"/>
      <c r="AL462" s="17"/>
    </row>
    <row r="463" spans="2:38" ht="11.25">
      <c r="B463" s="12"/>
      <c r="C463" s="12"/>
      <c r="D463" s="16">
        <v>6</v>
      </c>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row>
    <row r="464" spans="2:38" ht="11.25">
      <c r="B464" s="12"/>
      <c r="C464" s="12"/>
      <c r="D464" s="16">
        <v>7</v>
      </c>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row>
    <row r="465" spans="2:38" ht="11.25">
      <c r="B465" s="12"/>
      <c r="C465" s="12"/>
      <c r="D465" s="16">
        <v>8</v>
      </c>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row>
    <row r="466" spans="2:38" ht="11.25">
      <c r="B466" s="12"/>
      <c r="C466" s="12"/>
      <c r="D466" s="16">
        <v>9</v>
      </c>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row>
    <row r="467" spans="2:38" ht="11.25">
      <c r="B467" s="12"/>
      <c r="C467" s="12"/>
      <c r="D467" s="16">
        <v>10</v>
      </c>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row>
    <row r="468" spans="2:38" ht="11.25">
      <c r="B468" s="12"/>
      <c r="C468" s="12"/>
      <c r="D468" s="16">
        <v>11</v>
      </c>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row>
    <row r="470" spans="1:38" ht="11.25">
      <c r="A470" s="12">
        <v>37</v>
      </c>
      <c r="B470" s="12" t="s">
        <v>6</v>
      </c>
      <c r="C470" s="12" t="str">
        <f>VLOOKUP($A470,Tabelle!$A$2:$G$41,2)</f>
        <v>9/11 sviluppo 5</v>
      </c>
      <c r="D470" s="13"/>
      <c r="E470" s="14">
        <v>1</v>
      </c>
      <c r="F470" s="14">
        <v>2</v>
      </c>
      <c r="G470" s="14">
        <v>3</v>
      </c>
      <c r="H470" s="14">
        <v>4</v>
      </c>
      <c r="I470" s="14">
        <v>5</v>
      </c>
      <c r="J470" s="14">
        <v>6</v>
      </c>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row>
    <row r="471" spans="2:38" ht="11.25">
      <c r="B471" s="12" t="s">
        <v>7</v>
      </c>
      <c r="C471" s="12">
        <f>VLOOKUP($A470,Tabelle!$A$2:$G$41,5)</f>
        <v>5</v>
      </c>
      <c r="D471" s="16">
        <v>1</v>
      </c>
      <c r="E471" s="17">
        <v>1</v>
      </c>
      <c r="F471" s="17">
        <v>6</v>
      </c>
      <c r="G471" s="17">
        <v>1</v>
      </c>
      <c r="H471" s="17">
        <v>1</v>
      </c>
      <c r="I471" s="17">
        <v>3</v>
      </c>
      <c r="J471" s="17">
        <v>2</v>
      </c>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row>
    <row r="472" spans="2:38" ht="11.25">
      <c r="B472" s="12" t="s">
        <v>8</v>
      </c>
      <c r="C472" s="12">
        <f>VLOOKUP($A470,Tabelle!$A$2:$G$41,6)</f>
        <v>6</v>
      </c>
      <c r="D472" s="16">
        <v>2</v>
      </c>
      <c r="E472" s="17">
        <v>2</v>
      </c>
      <c r="F472" s="17">
        <v>7</v>
      </c>
      <c r="G472" s="17">
        <v>2</v>
      </c>
      <c r="H472" s="17">
        <v>8</v>
      </c>
      <c r="I472" s="17">
        <v>4</v>
      </c>
      <c r="J472" s="17">
        <v>3</v>
      </c>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row>
    <row r="473" spans="2:38" ht="11.25">
      <c r="B473" s="12" t="s">
        <v>9</v>
      </c>
      <c r="C473" s="12">
        <f>VLOOKUP($A470,Tabelle!$A$2:$G$41,3)</f>
        <v>9</v>
      </c>
      <c r="D473" s="16">
        <v>3</v>
      </c>
      <c r="E473" s="17">
        <v>3</v>
      </c>
      <c r="F473" s="17">
        <v>8</v>
      </c>
      <c r="G473" s="17">
        <v>6</v>
      </c>
      <c r="H473" s="17">
        <v>9</v>
      </c>
      <c r="I473" s="17">
        <v>5</v>
      </c>
      <c r="J473" s="17">
        <v>4</v>
      </c>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row>
    <row r="474" spans="2:38" ht="11.25">
      <c r="B474" s="12" t="s">
        <v>10</v>
      </c>
      <c r="C474" s="12">
        <f>VLOOKUP($A470,Tabelle!$A$2:$G$41,4)</f>
        <v>11</v>
      </c>
      <c r="D474" s="16">
        <v>4</v>
      </c>
      <c r="E474" s="17">
        <v>4</v>
      </c>
      <c r="F474" s="17">
        <v>9</v>
      </c>
      <c r="G474" s="17">
        <v>7</v>
      </c>
      <c r="H474" s="17">
        <v>10</v>
      </c>
      <c r="I474" s="17">
        <v>6</v>
      </c>
      <c r="J474" s="17">
        <v>5</v>
      </c>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row>
    <row r="475" spans="2:38" ht="11.25">
      <c r="B475" s="12"/>
      <c r="C475" s="12"/>
      <c r="D475" s="16">
        <v>5</v>
      </c>
      <c r="E475" s="17">
        <v>5</v>
      </c>
      <c r="F475" s="17">
        <v>10</v>
      </c>
      <c r="G475" s="17">
        <v>11</v>
      </c>
      <c r="H475" s="17">
        <v>11</v>
      </c>
      <c r="I475" s="17">
        <v>11</v>
      </c>
      <c r="J475" s="17">
        <v>7</v>
      </c>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row>
    <row r="476" spans="2:38" ht="11.25">
      <c r="B476" s="12"/>
      <c r="C476" s="12"/>
      <c r="D476" s="16">
        <v>6</v>
      </c>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row>
    <row r="477" spans="2:38" ht="11.25">
      <c r="B477" s="12"/>
      <c r="C477" s="12"/>
      <c r="D477" s="16">
        <v>7</v>
      </c>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row>
    <row r="478" spans="2:38" ht="11.25">
      <c r="B478" s="12"/>
      <c r="C478" s="12"/>
      <c r="D478" s="16">
        <v>8</v>
      </c>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row>
    <row r="479" spans="2:38" ht="11.25">
      <c r="B479" s="12"/>
      <c r="C479" s="12"/>
      <c r="D479" s="16">
        <v>9</v>
      </c>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row>
    <row r="480" spans="2:38" ht="11.25">
      <c r="B480" s="12"/>
      <c r="C480" s="12"/>
      <c r="D480" s="16">
        <v>10</v>
      </c>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row>
    <row r="481" spans="2:38" ht="11.25">
      <c r="B481" s="12"/>
      <c r="C481" s="12"/>
      <c r="D481" s="16">
        <v>11</v>
      </c>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row>
    <row r="483" spans="1:38" ht="11.25">
      <c r="A483" s="12">
        <v>38</v>
      </c>
      <c r="B483" s="12" t="s">
        <v>6</v>
      </c>
      <c r="C483" s="12" t="str">
        <f>VLOOKUP($A483,Tabelle!$A$2:$G$41,2)</f>
        <v>9/11 sviluppo 6</v>
      </c>
      <c r="D483" s="13"/>
      <c r="E483" s="14">
        <v>1</v>
      </c>
      <c r="F483" s="14">
        <v>2</v>
      </c>
      <c r="G483" s="14">
        <v>3</v>
      </c>
      <c r="H483" s="14">
        <v>4</v>
      </c>
      <c r="I483" s="14">
        <v>5</v>
      </c>
      <c r="J483" s="14">
        <v>6</v>
      </c>
      <c r="K483" s="14">
        <v>7</v>
      </c>
      <c r="L483" s="14">
        <v>8</v>
      </c>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row>
    <row r="484" spans="2:38" ht="11.25">
      <c r="B484" s="12" t="s">
        <v>7</v>
      </c>
      <c r="C484" s="12">
        <f>VLOOKUP($A483,Tabelle!$A$2:$G$41,5)</f>
        <v>6</v>
      </c>
      <c r="D484" s="16">
        <v>1</v>
      </c>
      <c r="E484" s="17">
        <v>1</v>
      </c>
      <c r="F484" s="17">
        <v>1</v>
      </c>
      <c r="G484" s="17">
        <v>3</v>
      </c>
      <c r="H484" s="17">
        <v>1</v>
      </c>
      <c r="I484" s="17">
        <v>2</v>
      </c>
      <c r="J484" s="17">
        <v>1</v>
      </c>
      <c r="K484" s="17">
        <v>3</v>
      </c>
      <c r="L484" s="17">
        <v>1</v>
      </c>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row>
    <row r="485" spans="2:38" ht="11.25">
      <c r="B485" s="12" t="s">
        <v>8</v>
      </c>
      <c r="C485" s="12">
        <f>VLOOKUP($A483,Tabelle!$A$2:$G$41,6)</f>
        <v>8</v>
      </c>
      <c r="D485" s="16">
        <v>2</v>
      </c>
      <c r="E485" s="17">
        <v>2</v>
      </c>
      <c r="F485" s="17">
        <v>2</v>
      </c>
      <c r="G485" s="17">
        <v>4</v>
      </c>
      <c r="H485" s="17">
        <v>3</v>
      </c>
      <c r="I485" s="17">
        <v>4</v>
      </c>
      <c r="J485" s="17">
        <v>2</v>
      </c>
      <c r="K485" s="17">
        <v>6</v>
      </c>
      <c r="L485" s="17">
        <v>4</v>
      </c>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row>
    <row r="486" spans="2:38" ht="11.25">
      <c r="B486" s="12" t="s">
        <v>9</v>
      </c>
      <c r="C486" s="12">
        <f>VLOOKUP($A483,Tabelle!$A$2:$G$41,3)</f>
        <v>9</v>
      </c>
      <c r="D486" s="16">
        <v>3</v>
      </c>
      <c r="E486" s="17">
        <v>3</v>
      </c>
      <c r="F486" s="17">
        <v>7</v>
      </c>
      <c r="G486" s="17">
        <v>5</v>
      </c>
      <c r="H486" s="17">
        <v>6</v>
      </c>
      <c r="I486" s="17">
        <v>5</v>
      </c>
      <c r="J486" s="17">
        <v>6</v>
      </c>
      <c r="K486" s="17">
        <v>7</v>
      </c>
      <c r="L486" s="17">
        <v>5</v>
      </c>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row>
    <row r="487" spans="2:38" ht="11.25">
      <c r="B487" s="12" t="s">
        <v>10</v>
      </c>
      <c r="C487" s="12">
        <f>VLOOKUP($A483,Tabelle!$A$2:$G$41,4)</f>
        <v>11</v>
      </c>
      <c r="D487" s="16">
        <v>4</v>
      </c>
      <c r="E487" s="17">
        <v>4</v>
      </c>
      <c r="F487" s="17">
        <v>8</v>
      </c>
      <c r="G487" s="17">
        <v>7</v>
      </c>
      <c r="H487" s="17">
        <v>9</v>
      </c>
      <c r="I487" s="17">
        <v>9</v>
      </c>
      <c r="J487" s="17">
        <v>7</v>
      </c>
      <c r="K487" s="17">
        <v>8</v>
      </c>
      <c r="L487" s="17">
        <v>6</v>
      </c>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row>
    <row r="488" spans="2:38" ht="11.25">
      <c r="B488" s="12"/>
      <c r="C488" s="12"/>
      <c r="D488" s="16">
        <v>5</v>
      </c>
      <c r="E488" s="17">
        <v>5</v>
      </c>
      <c r="F488" s="17">
        <v>9</v>
      </c>
      <c r="G488" s="17">
        <v>8</v>
      </c>
      <c r="H488" s="17">
        <v>10</v>
      </c>
      <c r="I488" s="17">
        <v>10</v>
      </c>
      <c r="J488" s="17">
        <v>8</v>
      </c>
      <c r="K488" s="17">
        <v>9</v>
      </c>
      <c r="L488" s="17">
        <v>7</v>
      </c>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row>
    <row r="489" spans="2:38" ht="11.25">
      <c r="B489" s="12"/>
      <c r="C489" s="12"/>
      <c r="D489" s="16">
        <v>6</v>
      </c>
      <c r="E489" s="17">
        <v>6</v>
      </c>
      <c r="F489" s="17">
        <v>10</v>
      </c>
      <c r="G489" s="17">
        <v>11</v>
      </c>
      <c r="H489" s="17">
        <v>11</v>
      </c>
      <c r="I489" s="17">
        <v>11</v>
      </c>
      <c r="J489" s="17">
        <v>11</v>
      </c>
      <c r="K489" s="17">
        <v>10</v>
      </c>
      <c r="L489" s="17">
        <v>8</v>
      </c>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row>
    <row r="490" spans="2:38" ht="11.25">
      <c r="B490" s="12"/>
      <c r="C490" s="12"/>
      <c r="D490" s="16">
        <v>7</v>
      </c>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row>
    <row r="491" spans="2:38" ht="11.25">
      <c r="B491" s="12"/>
      <c r="C491" s="12"/>
      <c r="D491" s="16">
        <v>8</v>
      </c>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row>
    <row r="492" spans="2:38" ht="11.25">
      <c r="B492" s="12"/>
      <c r="C492" s="12"/>
      <c r="D492" s="16">
        <v>9</v>
      </c>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row>
    <row r="493" spans="2:38" ht="11.25">
      <c r="B493" s="12"/>
      <c r="C493" s="12"/>
      <c r="D493" s="16">
        <v>10</v>
      </c>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row>
    <row r="494" spans="2:38" ht="11.25">
      <c r="B494" s="12"/>
      <c r="C494" s="12"/>
      <c r="D494" s="16">
        <v>11</v>
      </c>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row>
    <row r="496" spans="1:38" ht="11.25">
      <c r="A496" s="12">
        <v>39</v>
      </c>
      <c r="B496" s="12" t="s">
        <v>6</v>
      </c>
      <c r="C496" s="12" t="str">
        <f>VLOOKUP($A496,Tabelle!$A$2:$G$41,2)</f>
        <v>9/11 sviluppo 7</v>
      </c>
      <c r="D496" s="13"/>
      <c r="E496" s="14">
        <v>1</v>
      </c>
      <c r="F496" s="14">
        <v>2</v>
      </c>
      <c r="G496" s="14">
        <v>3</v>
      </c>
      <c r="H496" s="14">
        <v>4</v>
      </c>
      <c r="I496" s="14">
        <v>5</v>
      </c>
      <c r="J496" s="14">
        <v>6</v>
      </c>
      <c r="K496" s="14">
        <v>7</v>
      </c>
      <c r="L496" s="14">
        <v>8</v>
      </c>
      <c r="M496" s="14">
        <v>9</v>
      </c>
      <c r="N496" s="14">
        <v>10</v>
      </c>
      <c r="O496" s="14">
        <v>11</v>
      </c>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row>
    <row r="497" spans="2:38" ht="11.25">
      <c r="B497" s="12" t="s">
        <v>7</v>
      </c>
      <c r="C497" s="12">
        <f>VLOOKUP($A496,Tabelle!$A$2:$G$41,5)</f>
        <v>7</v>
      </c>
      <c r="D497" s="16">
        <v>1</v>
      </c>
      <c r="E497" s="17">
        <v>1</v>
      </c>
      <c r="F497" s="17">
        <v>1</v>
      </c>
      <c r="G497" s="17">
        <v>1</v>
      </c>
      <c r="H497" s="17">
        <v>1</v>
      </c>
      <c r="I497" s="17">
        <v>1</v>
      </c>
      <c r="J497" s="17">
        <v>1</v>
      </c>
      <c r="K497" s="17">
        <v>1</v>
      </c>
      <c r="L497" s="17">
        <v>2</v>
      </c>
      <c r="M497" s="17">
        <v>2</v>
      </c>
      <c r="N497" s="17">
        <v>2</v>
      </c>
      <c r="O497" s="17">
        <v>3</v>
      </c>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row>
    <row r="498" spans="2:38" ht="11.25">
      <c r="B498" s="12" t="s">
        <v>8</v>
      </c>
      <c r="C498" s="12">
        <f>VLOOKUP($A496,Tabelle!$A$2:$G$41,6)</f>
        <v>11</v>
      </c>
      <c r="D498" s="16">
        <v>2</v>
      </c>
      <c r="E498" s="17">
        <v>2</v>
      </c>
      <c r="F498" s="17">
        <v>2</v>
      </c>
      <c r="G498" s="17">
        <v>2</v>
      </c>
      <c r="H498" s="17">
        <v>2</v>
      </c>
      <c r="I498" s="17">
        <v>3</v>
      </c>
      <c r="J498" s="17">
        <v>3</v>
      </c>
      <c r="K498" s="17">
        <v>4</v>
      </c>
      <c r="L498" s="17">
        <v>3</v>
      </c>
      <c r="M498" s="17">
        <v>4</v>
      </c>
      <c r="N498" s="17">
        <v>6</v>
      </c>
      <c r="O498" s="17">
        <v>4</v>
      </c>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row>
    <row r="499" spans="2:38" ht="11.25">
      <c r="B499" s="12" t="s">
        <v>9</v>
      </c>
      <c r="C499" s="12">
        <f>VLOOKUP($A496,Tabelle!$A$2:$G$41,3)</f>
        <v>9</v>
      </c>
      <c r="D499" s="16">
        <v>3</v>
      </c>
      <c r="E499" s="17">
        <v>3</v>
      </c>
      <c r="F499" s="17">
        <v>3</v>
      </c>
      <c r="G499" s="17">
        <v>3</v>
      </c>
      <c r="H499" s="17">
        <v>4</v>
      </c>
      <c r="I499" s="17">
        <v>4</v>
      </c>
      <c r="J499" s="17">
        <v>5</v>
      </c>
      <c r="K499" s="17">
        <v>5</v>
      </c>
      <c r="L499" s="17">
        <v>4</v>
      </c>
      <c r="M499" s="17">
        <v>5</v>
      </c>
      <c r="N499" s="17">
        <v>7</v>
      </c>
      <c r="O499" s="17">
        <v>5</v>
      </c>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row>
    <row r="500" spans="2:38" ht="11.25">
      <c r="B500" s="12" t="s">
        <v>10</v>
      </c>
      <c r="C500" s="12">
        <f>VLOOKUP($A496,Tabelle!$A$2:$G$41,4)</f>
        <v>11</v>
      </c>
      <c r="D500" s="16">
        <v>4</v>
      </c>
      <c r="E500" s="17">
        <v>4</v>
      </c>
      <c r="F500" s="17">
        <v>5</v>
      </c>
      <c r="G500" s="17">
        <v>5</v>
      </c>
      <c r="H500" s="17">
        <v>5</v>
      </c>
      <c r="I500" s="17">
        <v>6</v>
      </c>
      <c r="J500" s="17">
        <v>7</v>
      </c>
      <c r="K500" s="17">
        <v>6</v>
      </c>
      <c r="L500" s="17">
        <v>6</v>
      </c>
      <c r="M500" s="17">
        <v>7</v>
      </c>
      <c r="N500" s="17">
        <v>8</v>
      </c>
      <c r="O500" s="17">
        <v>6</v>
      </c>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row>
    <row r="501" spans="2:38" ht="11.25">
      <c r="B501" s="12"/>
      <c r="C501" s="12"/>
      <c r="D501" s="16">
        <v>5</v>
      </c>
      <c r="E501" s="17">
        <v>7</v>
      </c>
      <c r="F501" s="17">
        <v>6</v>
      </c>
      <c r="G501" s="17">
        <v>8</v>
      </c>
      <c r="H501" s="17">
        <v>6</v>
      </c>
      <c r="I501" s="17">
        <v>7</v>
      </c>
      <c r="J501" s="17">
        <v>8</v>
      </c>
      <c r="K501" s="17">
        <v>8</v>
      </c>
      <c r="L501" s="17">
        <v>8</v>
      </c>
      <c r="M501" s="17">
        <v>9</v>
      </c>
      <c r="N501" s="17">
        <v>9</v>
      </c>
      <c r="O501" s="17">
        <v>7</v>
      </c>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row>
    <row r="502" spans="2:38" ht="11.25">
      <c r="B502" s="12"/>
      <c r="C502" s="12"/>
      <c r="D502" s="16">
        <v>6</v>
      </c>
      <c r="E502" s="17">
        <v>8</v>
      </c>
      <c r="F502" s="17">
        <v>9</v>
      </c>
      <c r="G502" s="17">
        <v>9</v>
      </c>
      <c r="H502" s="17">
        <v>7</v>
      </c>
      <c r="I502" s="17">
        <v>9</v>
      </c>
      <c r="J502" s="17">
        <v>10</v>
      </c>
      <c r="K502" s="17">
        <v>9</v>
      </c>
      <c r="L502" s="17">
        <v>10</v>
      </c>
      <c r="M502" s="17">
        <v>10</v>
      </c>
      <c r="N502" s="17">
        <v>10</v>
      </c>
      <c r="O502" s="17">
        <v>8</v>
      </c>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row>
    <row r="503" spans="2:38" ht="11.25">
      <c r="B503" s="12"/>
      <c r="C503" s="12"/>
      <c r="D503" s="16">
        <v>7</v>
      </c>
      <c r="E503" s="17">
        <v>10</v>
      </c>
      <c r="F503" s="17">
        <v>10</v>
      </c>
      <c r="G503" s="17">
        <v>11</v>
      </c>
      <c r="H503" s="17">
        <v>11</v>
      </c>
      <c r="I503" s="17">
        <v>11</v>
      </c>
      <c r="J503" s="17">
        <v>11</v>
      </c>
      <c r="K503" s="17">
        <v>10</v>
      </c>
      <c r="L503" s="17">
        <v>11</v>
      </c>
      <c r="M503" s="17">
        <v>11</v>
      </c>
      <c r="N503" s="17">
        <v>11</v>
      </c>
      <c r="O503" s="17">
        <v>9</v>
      </c>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row>
    <row r="504" spans="2:38" ht="11.25">
      <c r="B504" s="12"/>
      <c r="C504" s="12"/>
      <c r="D504" s="16">
        <v>8</v>
      </c>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row>
    <row r="505" spans="2:38" ht="11.25">
      <c r="B505" s="12"/>
      <c r="C505" s="12"/>
      <c r="D505" s="16">
        <v>9</v>
      </c>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row>
    <row r="506" spans="2:38" ht="11.25">
      <c r="B506" s="12"/>
      <c r="C506" s="12"/>
      <c r="D506" s="16">
        <v>10</v>
      </c>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row>
    <row r="507" spans="2:38" ht="11.25">
      <c r="B507" s="12"/>
      <c r="C507" s="12"/>
      <c r="D507" s="16">
        <v>11</v>
      </c>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row>
    <row r="509" spans="1:38" ht="11.25">
      <c r="A509" s="12">
        <v>40</v>
      </c>
      <c r="B509" s="12" t="s">
        <v>6</v>
      </c>
      <c r="C509" s="12" t="str">
        <f>VLOOKUP($A509,Tabelle!$A$2:$G$41,2)</f>
        <v>10/11 sviluppo 6</v>
      </c>
      <c r="D509" s="13"/>
      <c r="E509" s="14">
        <v>1</v>
      </c>
      <c r="F509" s="14">
        <v>2</v>
      </c>
      <c r="G509" s="14">
        <v>3</v>
      </c>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row>
    <row r="510" spans="2:38" ht="11.25">
      <c r="B510" s="12" t="s">
        <v>7</v>
      </c>
      <c r="C510" s="12">
        <f>VLOOKUP($A509,Tabelle!$A$2:$G$41,5)</f>
        <v>6</v>
      </c>
      <c r="D510" s="16">
        <v>1</v>
      </c>
      <c r="E510" s="17">
        <v>1</v>
      </c>
      <c r="F510" s="17">
        <v>1</v>
      </c>
      <c r="G510" s="17">
        <v>2</v>
      </c>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row>
    <row r="511" spans="2:38" ht="11.25">
      <c r="B511" s="12" t="s">
        <v>8</v>
      </c>
      <c r="C511" s="12">
        <f>VLOOKUP($A509,Tabelle!$A$2:$G$41,6)</f>
        <v>3</v>
      </c>
      <c r="D511" s="16">
        <v>2</v>
      </c>
      <c r="E511" s="17">
        <v>4</v>
      </c>
      <c r="F511" s="17">
        <v>4</v>
      </c>
      <c r="G511" s="17">
        <v>3</v>
      </c>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row>
    <row r="512" spans="2:38" ht="11.25">
      <c r="B512" s="12" t="s">
        <v>9</v>
      </c>
      <c r="C512" s="12">
        <f>VLOOKUP($A509,Tabelle!$A$2:$G$41,3)</f>
        <v>10</v>
      </c>
      <c r="D512" s="16">
        <v>3</v>
      </c>
      <c r="E512" s="17">
        <v>6</v>
      </c>
      <c r="F512" s="17">
        <v>7</v>
      </c>
      <c r="G512" s="17">
        <v>5</v>
      </c>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row>
    <row r="513" spans="2:38" ht="11.25">
      <c r="B513" s="12" t="s">
        <v>10</v>
      </c>
      <c r="C513" s="12">
        <f>VLOOKUP($A509,Tabelle!$A$2:$G$41,4)</f>
        <v>11</v>
      </c>
      <c r="D513" s="16">
        <v>4</v>
      </c>
      <c r="E513" s="17">
        <v>7</v>
      </c>
      <c r="F513" s="17">
        <v>8</v>
      </c>
      <c r="G513" s="17">
        <v>6</v>
      </c>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row>
    <row r="514" spans="2:38" ht="11.25">
      <c r="B514" s="12"/>
      <c r="C514" s="12"/>
      <c r="D514" s="16">
        <v>5</v>
      </c>
      <c r="E514" s="17">
        <v>8</v>
      </c>
      <c r="F514" s="17">
        <v>9</v>
      </c>
      <c r="G514" s="17">
        <v>10</v>
      </c>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row>
    <row r="515" spans="2:38" ht="11.25">
      <c r="B515" s="12"/>
      <c r="C515" s="12"/>
      <c r="D515" s="16">
        <v>6</v>
      </c>
      <c r="E515" s="17">
        <v>9</v>
      </c>
      <c r="F515" s="17">
        <v>10</v>
      </c>
      <c r="G515" s="17">
        <v>11</v>
      </c>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row>
    <row r="516" spans="2:38" ht="11.25">
      <c r="B516" s="12"/>
      <c r="C516" s="12"/>
      <c r="D516" s="16">
        <v>7</v>
      </c>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row>
    <row r="517" spans="2:38" ht="11.25">
      <c r="B517" s="12"/>
      <c r="C517" s="12"/>
      <c r="D517" s="16">
        <v>8</v>
      </c>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row>
    <row r="518" spans="2:38" ht="11.25">
      <c r="B518" s="12"/>
      <c r="C518" s="12"/>
      <c r="D518" s="16">
        <v>9</v>
      </c>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row>
    <row r="519" spans="2:38" ht="11.25">
      <c r="B519" s="12"/>
      <c r="C519" s="12"/>
      <c r="D519" s="16">
        <v>10</v>
      </c>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row>
    <row r="520" spans="2:38" ht="11.25">
      <c r="B520" s="12"/>
      <c r="C520" s="12"/>
      <c r="D520" s="16">
        <v>11</v>
      </c>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row>
  </sheetData>
  <sheetProtection password="8895" sheet="1" objects="1" scenarios="1" selectLockedCells="1" selectUnlockedCells="1"/>
  <printOptions/>
  <pageMargins left="0.7875" right="0.7875" top="1.025" bottom="1.025" header="0.7875" footer="0.7875"/>
  <pageSetup horizontalDpi="300" verticalDpi="300" orientation="portrait"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HI100"/>
  <sheetViews>
    <sheetView showGridLines="0" tabSelected="1" zoomScale="102" zoomScaleNormal="102" zoomScalePageLayoutView="0" workbookViewId="0" topLeftCell="A1">
      <pane xSplit="44" topLeftCell="AS1" activePane="topRight" state="frozen"/>
      <selection pane="topLeft" activeCell="A1" sqref="A1"/>
      <selection pane="topRight" activeCell="C3" sqref="C3"/>
    </sheetView>
  </sheetViews>
  <sheetFormatPr defaultColWidth="9.140625" defaultRowHeight="12.75"/>
  <cols>
    <col min="1" max="1" width="1.28515625" style="1" customWidth="1"/>
    <col min="2" max="2" width="3.140625" style="1" customWidth="1"/>
    <col min="3" max="3" width="7.421875" style="1" customWidth="1"/>
    <col min="4" max="4" width="9.8515625" style="1" customWidth="1"/>
    <col min="5" max="6" width="12.7109375" style="1" customWidth="1"/>
    <col min="7" max="8" width="2.00390625" style="1" hidden="1" customWidth="1"/>
    <col min="9" max="9" width="2.28125" style="1" customWidth="1"/>
    <col min="10" max="43" width="11.57421875" style="1" hidden="1" customWidth="1"/>
    <col min="44" max="44" width="1.28515625" style="1" hidden="1" customWidth="1"/>
    <col min="45" max="45" width="5.140625" style="1" customWidth="1"/>
    <col min="46" max="46" width="7.7109375" style="1" customWidth="1"/>
    <col min="47" max="47" width="5.140625" style="1" customWidth="1"/>
    <col min="48" max="48" width="7.7109375" style="1" customWidth="1"/>
    <col min="49" max="49" width="5.140625" style="1" customWidth="1"/>
    <col min="50" max="50" width="7.7109375" style="1" customWidth="1"/>
    <col min="51" max="51" width="5.140625" style="1" customWidth="1"/>
    <col min="52" max="52" width="7.7109375" style="1" customWidth="1"/>
    <col min="53" max="53" width="5.140625" style="1" customWidth="1"/>
    <col min="54" max="54" width="7.7109375" style="1" customWidth="1"/>
    <col min="55" max="55" width="5.140625" style="1" customWidth="1"/>
    <col min="56" max="56" width="7.7109375" style="1" customWidth="1"/>
    <col min="57" max="57" width="5.140625" style="1" customWidth="1"/>
    <col min="58" max="58" width="7.7109375" style="1" customWidth="1"/>
    <col min="59" max="59" width="5.140625" style="1" customWidth="1"/>
    <col min="60" max="60" width="7.7109375" style="1" customWidth="1"/>
    <col min="61" max="61" width="5.140625" style="1" customWidth="1"/>
    <col min="62" max="62" width="7.7109375" style="1" customWidth="1"/>
    <col min="63" max="63" width="5.140625" style="1" customWidth="1"/>
    <col min="64" max="64" width="7.7109375" style="1" customWidth="1"/>
    <col min="65" max="65" width="5.140625" style="1" customWidth="1"/>
    <col min="66" max="66" width="7.7109375" style="1" customWidth="1"/>
    <col min="67" max="67" width="5.140625" style="1" customWidth="1"/>
    <col min="68" max="68" width="7.7109375" style="1" customWidth="1"/>
    <col min="69" max="69" width="5.140625" style="1" customWidth="1"/>
    <col min="70" max="70" width="7.7109375" style="1" customWidth="1"/>
    <col min="71" max="71" width="5.140625" style="1" customWidth="1"/>
    <col min="72" max="72" width="7.7109375" style="1" customWidth="1"/>
    <col min="73" max="73" width="5.140625" style="1" customWidth="1"/>
    <col min="74" max="74" width="7.7109375" style="1" customWidth="1"/>
    <col min="75" max="75" width="5.140625" style="1" customWidth="1"/>
    <col min="76" max="76" width="7.7109375" style="1" customWidth="1"/>
    <col min="77" max="77" width="5.140625" style="1" customWidth="1"/>
    <col min="78" max="78" width="7.7109375" style="1" customWidth="1"/>
    <col min="79" max="79" width="4.140625" style="1" customWidth="1"/>
    <col min="80" max="80" width="7.7109375" style="1" customWidth="1"/>
    <col min="81" max="81" width="4.140625" style="1" customWidth="1"/>
    <col min="82" max="82" width="7.7109375" style="1" customWidth="1"/>
    <col min="83" max="83" width="4.140625" style="1" customWidth="1"/>
    <col min="84" max="84" width="7.7109375" style="1" customWidth="1"/>
    <col min="85" max="85" width="4.140625" style="1" customWidth="1"/>
    <col min="86" max="86" width="7.7109375" style="1" customWidth="1"/>
    <col min="87" max="87" width="4.140625" style="1" customWidth="1"/>
    <col min="88" max="88" width="7.7109375" style="1" customWidth="1"/>
    <col min="89" max="89" width="4.140625" style="1" customWidth="1"/>
    <col min="90" max="90" width="7.7109375" style="1" customWidth="1"/>
    <col min="91" max="91" width="4.140625" style="1" customWidth="1"/>
    <col min="92" max="92" width="7.7109375" style="1" customWidth="1"/>
    <col min="93" max="93" width="4.140625" style="1" customWidth="1"/>
    <col min="94" max="94" width="7.7109375" style="1" customWidth="1"/>
    <col min="95" max="95" width="4.140625" style="1" customWidth="1"/>
    <col min="96" max="96" width="7.7109375" style="1" customWidth="1"/>
    <col min="97" max="97" width="4.140625" style="1" customWidth="1"/>
    <col min="98" max="98" width="7.7109375" style="1" customWidth="1"/>
    <col min="99" max="99" width="4.140625" style="1" customWidth="1"/>
    <col min="100" max="100" width="7.7109375" style="1" customWidth="1"/>
    <col min="101" max="101" width="4.140625" style="1" customWidth="1"/>
    <col min="102" max="102" width="7.7109375" style="1" customWidth="1"/>
    <col min="103" max="103" width="4.140625" style="1" customWidth="1"/>
    <col min="104" max="104" width="7.7109375" style="1" customWidth="1"/>
    <col min="105" max="105" width="4.140625" style="1" customWidth="1"/>
    <col min="106" max="106" width="7.7109375" style="1" customWidth="1"/>
    <col min="107" max="107" width="4.140625" style="1" customWidth="1"/>
    <col min="108" max="108" width="7.7109375" style="1" customWidth="1"/>
    <col min="109" max="109" width="4.140625" style="1" customWidth="1"/>
    <col min="110" max="110" width="7.7109375" style="1" customWidth="1"/>
    <col min="111" max="111" width="4.140625" style="1" customWidth="1"/>
    <col min="112" max="112" width="7.7109375" style="1" customWidth="1"/>
    <col min="113" max="217" width="9.140625" style="1" customWidth="1"/>
  </cols>
  <sheetData>
    <row r="1" spans="45:112" ht="7.5" customHeight="1" thickBot="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row>
    <row r="2" spans="2:78" ht="13.5" thickBot="1">
      <c r="B2" s="68" t="s">
        <v>26</v>
      </c>
      <c r="C2" s="69" t="s">
        <v>28</v>
      </c>
      <c r="D2" s="69" t="s">
        <v>11</v>
      </c>
      <c r="E2" s="69" t="s">
        <v>12</v>
      </c>
      <c r="F2" s="70" t="s">
        <v>14</v>
      </c>
      <c r="J2" s="3">
        <v>1</v>
      </c>
      <c r="K2" s="3">
        <v>2</v>
      </c>
      <c r="L2" s="3">
        <v>3</v>
      </c>
      <c r="M2" s="3">
        <v>4</v>
      </c>
      <c r="N2" s="3">
        <v>5</v>
      </c>
      <c r="O2" s="3">
        <v>6</v>
      </c>
      <c r="P2" s="3">
        <v>7</v>
      </c>
      <c r="Q2" s="3">
        <v>8</v>
      </c>
      <c r="R2" s="3">
        <v>9</v>
      </c>
      <c r="S2" s="3">
        <v>10</v>
      </c>
      <c r="T2" s="3">
        <v>11</v>
      </c>
      <c r="U2" s="3">
        <v>12</v>
      </c>
      <c r="V2" s="3">
        <v>13</v>
      </c>
      <c r="W2" s="3">
        <v>14</v>
      </c>
      <c r="X2" s="3">
        <v>15</v>
      </c>
      <c r="Y2" s="3">
        <v>16</v>
      </c>
      <c r="Z2" s="3">
        <v>17</v>
      </c>
      <c r="AA2" s="3">
        <v>18</v>
      </c>
      <c r="AB2" s="3">
        <v>19</v>
      </c>
      <c r="AC2" s="3">
        <v>20</v>
      </c>
      <c r="AD2" s="3">
        <v>21</v>
      </c>
      <c r="AE2" s="3">
        <v>22</v>
      </c>
      <c r="AF2" s="3">
        <v>23</v>
      </c>
      <c r="AG2" s="3">
        <v>24</v>
      </c>
      <c r="AH2" s="3">
        <v>25</v>
      </c>
      <c r="AI2" s="3">
        <v>26</v>
      </c>
      <c r="AJ2" s="3">
        <v>27</v>
      </c>
      <c r="AK2" s="3">
        <v>28</v>
      </c>
      <c r="AL2" s="3">
        <v>29</v>
      </c>
      <c r="AM2" s="3">
        <v>30</v>
      </c>
      <c r="AN2" s="3">
        <v>31</v>
      </c>
      <c r="AO2" s="3">
        <v>32</v>
      </c>
      <c r="AP2" s="3">
        <v>33</v>
      </c>
      <c r="AQ2" s="3">
        <v>34</v>
      </c>
      <c r="AS2" s="126">
        <f>IF(COUNTIF(J3:J13,0)=11,"",J2)</f>
        <v>1</v>
      </c>
      <c r="AT2" s="127"/>
      <c r="AU2" s="126">
        <f>IF(COUNTIF(K3:K13,0)=11,"",K2)</f>
        <v>2</v>
      </c>
      <c r="AV2" s="127"/>
      <c r="AW2" s="126">
        <f>IF(COUNTIF(L3:L13,0)=11,"",L2)</f>
        <v>3</v>
      </c>
      <c r="AX2" s="127"/>
      <c r="AY2" s="126">
        <f>IF(COUNTIF(M3:M13,0)=11,"",M2)</f>
        <v>4</v>
      </c>
      <c r="AZ2" s="127"/>
      <c r="BA2" s="126">
        <f>IF(COUNTIF(N3:N13,0)=11,"",N2)</f>
        <v>5</v>
      </c>
      <c r="BB2" s="127"/>
      <c r="BC2" s="126">
        <f>IF(COUNTIF(O3:O13,0)=11,"",O2)</f>
        <v>6</v>
      </c>
      <c r="BD2" s="127"/>
      <c r="BE2" s="126">
        <f>IF(COUNTIF(P3:P13,0)=11,"",P2)</f>
        <v>7</v>
      </c>
      <c r="BF2" s="127"/>
      <c r="BG2" s="126">
        <f>IF(COUNTIF(Q3:Q13,0)=11,"",Q2)</f>
        <v>8</v>
      </c>
      <c r="BH2" s="127"/>
      <c r="BI2" s="126">
        <f>IF(COUNTIF(R3:R13,0)=11,"",R2)</f>
        <v>9</v>
      </c>
      <c r="BJ2" s="127"/>
      <c r="BK2" s="126">
        <f>IF(COUNTIF(S3:S13,0)=11,"",S2)</f>
        <v>10</v>
      </c>
      <c r="BL2" s="120"/>
      <c r="BM2" s="120">
        <f>IF(COUNTIF(T3:T13,0)=11,"",T2)</f>
        <v>11</v>
      </c>
      <c r="BN2" s="120"/>
      <c r="BO2" s="120">
        <f>IF(COUNTIF(U3:U13,0)=11,"",U2)</f>
        <v>12</v>
      </c>
      <c r="BP2" s="120"/>
      <c r="BQ2" s="120">
        <f>IF(COUNTIF(V3:V13,0)=11,"",V2)</f>
        <v>13</v>
      </c>
      <c r="BR2" s="120"/>
      <c r="BS2" s="120">
        <f>IF(COUNTIF(W3:W13,0)=11,"",W2)</f>
        <v>14</v>
      </c>
      <c r="BT2" s="120"/>
      <c r="BU2" s="120">
        <f>IF(COUNTIF(X3:X13,0)=11,"",X2)</f>
        <v>15</v>
      </c>
      <c r="BV2" s="120"/>
      <c r="BW2" s="120">
        <f>IF(COUNTIF(Y3:Y13,0)=11,"",Y2)</f>
        <v>16</v>
      </c>
      <c r="BX2" s="120"/>
      <c r="BY2" s="120">
        <f>IF(COUNTIF(Z3:Z13,0)=11,"",Z2)</f>
        <v>17</v>
      </c>
      <c r="BZ2" s="120"/>
    </row>
    <row r="3" spans="2:78" ht="12.75">
      <c r="B3" s="48">
        <v>1</v>
      </c>
      <c r="C3" s="56">
        <v>2</v>
      </c>
      <c r="D3" s="57" t="s">
        <v>41</v>
      </c>
      <c r="E3" s="58">
        <v>1.85</v>
      </c>
      <c r="F3" s="59" t="s">
        <v>24</v>
      </c>
      <c r="G3" s="47">
        <f aca="true" t="shared" si="0" ref="G3:G13">IF(AND(OR(C3="",D3="",E3=""),B3&lt;=$F$26),1,0)</f>
        <v>0</v>
      </c>
      <c r="H3" s="10">
        <f aca="true" t="shared" si="1" ref="H3:H13">IF(F3="SI",1,0)</f>
        <v>1</v>
      </c>
      <c r="J3" s="5">
        <f>IF($B$17&lt;&gt;"",INDEX(Riduttori!$E$2:$AL$520,($F$22-1)*13+$B3+1,J$2),0)</f>
        <v>1</v>
      </c>
      <c r="K3" s="5">
        <f>IF($B$17&lt;&gt;"",INDEX(Riduttori!$E$2:$AL$520,($F$22-1)*13+$B3+1,K$2),0)</f>
        <v>1</v>
      </c>
      <c r="L3" s="5">
        <f>IF($B$17&lt;&gt;"",INDEX(Riduttori!$E$2:$AL$520,($F$22-1)*13+$B3+1,L$2),0)</f>
        <v>1</v>
      </c>
      <c r="M3" s="5">
        <f>IF($B$17&lt;&gt;"",INDEX(Riduttori!$E$2:$AL$520,($F$22-1)*13+$B3+1,M$2),0)</f>
        <v>1</v>
      </c>
      <c r="N3" s="5">
        <f>IF($B$17&lt;&gt;"",INDEX(Riduttori!$E$2:$AL$520,($F$22-1)*13+$B3+1,N$2),0)</f>
        <v>1</v>
      </c>
      <c r="O3" s="5">
        <f>IF($B$17&lt;&gt;"",INDEX(Riduttori!$E$2:$AL$520,($F$22-1)*13+$B3+1,O$2),0)</f>
        <v>1</v>
      </c>
      <c r="P3" s="5">
        <f>IF($B$17&lt;&gt;"",INDEX(Riduttori!$E$2:$AL$520,($F$22-1)*13+$B3+1,P$2),0)</f>
        <v>1</v>
      </c>
      <c r="Q3" s="5">
        <f>IF($B$17&lt;&gt;"",INDEX(Riduttori!$E$2:$AL$520,($F$22-1)*13+$B3+1,Q$2),0)</f>
        <v>1</v>
      </c>
      <c r="R3" s="5">
        <f>IF($B$17&lt;&gt;"",INDEX(Riduttori!$E$2:$AL$520,($F$22-1)*13+$B3+1,R$2),0)</f>
        <v>2</v>
      </c>
      <c r="S3" s="5">
        <f>IF($B$17&lt;&gt;"",INDEX(Riduttori!$E$2:$AL$520,($F$22-1)*13+$B3+1,S$2),0)</f>
        <v>2</v>
      </c>
      <c r="T3" s="5">
        <f>IF($B$17&lt;&gt;"",INDEX(Riduttori!$E$2:$AL$520,($F$22-1)*13+$B3+1,T$2),0)</f>
        <v>2</v>
      </c>
      <c r="U3" s="5">
        <f>IF($B$17&lt;&gt;"",INDEX(Riduttori!$E$2:$AL$520,($F$22-1)*13+$B3+1,U$2),0)</f>
        <v>2</v>
      </c>
      <c r="V3" s="5">
        <f>IF($B$17&lt;&gt;"",INDEX(Riduttori!$E$2:$AL$520,($F$22-1)*13+$B3+1,V$2),0)</f>
        <v>2</v>
      </c>
      <c r="W3" s="5">
        <f>IF($B$17&lt;&gt;"",INDEX(Riduttori!$E$2:$AL$520,($F$22-1)*13+$B3+1,W$2),0)</f>
        <v>2</v>
      </c>
      <c r="X3" s="5">
        <f>IF($B$17&lt;&gt;"",INDEX(Riduttori!$E$2:$AL$520,($F$22-1)*13+$B3+1,X$2),0)</f>
        <v>3</v>
      </c>
      <c r="Y3" s="5">
        <f>IF($B$17&lt;&gt;"",INDEX(Riduttori!$E$2:$AL$520,($F$22-1)*13+$B3+1,Y$2),0)</f>
        <v>3</v>
      </c>
      <c r="Z3" s="5">
        <f>IF($B$17&lt;&gt;"",INDEX(Riduttori!$E$2:$AL$520,($F$22-1)*13+$B3+1,Z$2),0)</f>
        <v>3</v>
      </c>
      <c r="AA3" s="5">
        <f>IF($B$17&lt;&gt;"",INDEX(Riduttori!$E$2:$AL$520,($F$22-1)*13+$B3+1,AA$2),0)</f>
        <v>4</v>
      </c>
      <c r="AB3" s="5">
        <f>IF($B$17&lt;&gt;"",INDEX(Riduttori!$E$2:$AL$520,($F$22-1)*13+$B3+1,AB$2),0)</f>
        <v>4</v>
      </c>
      <c r="AC3" s="5">
        <f>IF($B$17&lt;&gt;"",INDEX(Riduttori!$E$2:$AL$520,($F$22-1)*13+$B3+1,AC$2),0)</f>
        <v>4</v>
      </c>
      <c r="AD3" s="5">
        <f>IF($B$17&lt;&gt;"",INDEX(Riduttori!$E$2:$AL$520,($F$22-1)*13+$B3+1,AD$2),0)</f>
        <v>5</v>
      </c>
      <c r="AE3" s="5">
        <f>IF($B$17&lt;&gt;"",INDEX(Riduttori!$E$2:$AL$520,($F$22-1)*13+$B3+1,AE$2),0)</f>
        <v>0</v>
      </c>
      <c r="AF3" s="5">
        <f>IF($B$17&lt;&gt;"",INDEX(Riduttori!$E$2:$AL$520,($F$22-1)*13+$B3+1,AF$2),0)</f>
        <v>0</v>
      </c>
      <c r="AG3" s="5">
        <f>IF($B$17&lt;&gt;"",INDEX(Riduttori!$E$2:$AL$520,($F$22-1)*13+$B3+1,AG$2),0)</f>
        <v>0</v>
      </c>
      <c r="AH3" s="5">
        <f>IF($B$17&lt;&gt;"",INDEX(Riduttori!$E$2:$AL$520,($F$22-1)*13+$B3+1,AH$2),0)</f>
        <v>0</v>
      </c>
      <c r="AI3" s="5">
        <f>IF($B$17&lt;&gt;"",INDEX(Riduttori!$E$2:$AL$520,($F$22-1)*13+$B3+1,AI$2),0)</f>
        <v>0</v>
      </c>
      <c r="AJ3" s="5">
        <f>IF($B$17&lt;&gt;"",INDEX(Riduttori!$E$2:$AL$520,($F$22-1)*13+$B3+1,AJ$2),0)</f>
        <v>0</v>
      </c>
      <c r="AK3" s="5">
        <f>IF($B$17&lt;&gt;"",INDEX(Riduttori!$E$2:$AL$520,($F$22-1)*13+$B3+1,AK$2),0)</f>
        <v>0</v>
      </c>
      <c r="AL3" s="5">
        <f>IF($B$17&lt;&gt;"",INDEX(Riduttori!$E$2:$AL$520,($F$22-1)*13+$B3+1,AL$2),0)</f>
        <v>0</v>
      </c>
      <c r="AM3" s="5">
        <f>IF($B$17&lt;&gt;"",INDEX(Riduttori!$E$2:$AL$520,($F$22-1)*13+$B3+1,AM$2),0)</f>
        <v>0</v>
      </c>
      <c r="AN3" s="5">
        <f>IF($B$17&lt;&gt;"",INDEX(Riduttori!$E$2:$AL$520,($F$22-1)*13+$B3+1,AN$2),0)</f>
        <v>0</v>
      </c>
      <c r="AO3" s="5">
        <f>IF($B$17&lt;&gt;"",INDEX(Riduttori!$E$2:$AL$520,($F$22-1)*13+$B3+1,AO$2),0)</f>
        <v>0</v>
      </c>
      <c r="AP3" s="5">
        <f>IF($B$17&lt;&gt;"",INDEX(Riduttori!$E$2:$AL$520,($F$22-1)*13+$B3+1,AP$2),0)</f>
        <v>0</v>
      </c>
      <c r="AQ3" s="5">
        <f>IF($B$17&lt;&gt;"",INDEX(Riduttori!$E$2:$AL$520,($F$22-1)*13+$B3+1,AQ$2),0)</f>
        <v>0</v>
      </c>
      <c r="AS3" s="43">
        <f aca="true" t="shared" si="2" ref="AS3:AS13">IF(AND($B$59=0,J3&gt;0),VLOOKUP(J3,$B$3:$E$13,2),"")</f>
        <v>2</v>
      </c>
      <c r="AT3" s="44" t="str">
        <f aca="true" t="shared" si="3" ref="AT3:AT13">IF(AND($B$59=0,J3&gt;0),VLOOKUP(J3,$B$3:$E$13,3),"")</f>
        <v>Osp. SI</v>
      </c>
      <c r="AU3" s="45">
        <f aca="true" t="shared" si="4" ref="AU3:AU13">IF(AND($B$59=0,K3&gt;0),VLOOKUP(K3,$B$3:$E$13,2),"")</f>
        <v>2</v>
      </c>
      <c r="AV3" s="46" t="str">
        <f aca="true" t="shared" si="5" ref="AV3:AV13">IF(AND($B$59=0,K3&gt;0),VLOOKUP(K3,$B$3:$E$13,3),"")</f>
        <v>Osp. SI</v>
      </c>
      <c r="AW3" s="43">
        <f aca="true" t="shared" si="6" ref="AW3:AW13">IF(AND($B$59=0,L3&gt;0),VLOOKUP(L3,$B$3:$E$13,2),"")</f>
        <v>2</v>
      </c>
      <c r="AX3" s="44" t="str">
        <f aca="true" t="shared" si="7" ref="AX3:AX13">IF(AND($B$59=0,L3&gt;0),VLOOKUP(L3,$B$3:$E$13,3),"")</f>
        <v>Osp. SI</v>
      </c>
      <c r="AY3" s="45">
        <f aca="true" t="shared" si="8" ref="AY3:AY13">IF(AND($B$59=0,M3&gt;0),VLOOKUP(M3,$B$3:$E$13,2),"")</f>
        <v>2</v>
      </c>
      <c r="AZ3" s="46" t="str">
        <f aca="true" t="shared" si="9" ref="AZ3:AZ13">IF(AND($B$59=0,M3&gt;0),VLOOKUP(M3,$B$3:$E$13,3),"")</f>
        <v>Osp. SI</v>
      </c>
      <c r="BA3" s="43">
        <f aca="true" t="shared" si="10" ref="BA3:BA13">IF(AND($B$59=0,N3&gt;0),VLOOKUP(N3,$B$3:$E$13,2),"")</f>
        <v>2</v>
      </c>
      <c r="BB3" s="44" t="str">
        <f aca="true" t="shared" si="11" ref="BB3:BB13">IF(AND($B$59=0,N3&gt;0),VLOOKUP(N3,$B$3:$E$13,3),"")</f>
        <v>Osp. SI</v>
      </c>
      <c r="BC3" s="45">
        <f aca="true" t="shared" si="12" ref="BC3:BC13">IF(AND($B$59=0,O3&gt;0),VLOOKUP(O3,$B$3:$E$13,2),"")</f>
        <v>2</v>
      </c>
      <c r="BD3" s="46" t="str">
        <f aca="true" t="shared" si="13" ref="BD3:BD13">IF(AND($B$59=0,O3&gt;0),VLOOKUP(O3,$B$3:$E$13,3),"")</f>
        <v>Osp. SI</v>
      </c>
      <c r="BE3" s="43">
        <f aca="true" t="shared" si="14" ref="BE3:BE13">IF(AND($B$59=0,P3&gt;0),VLOOKUP(P3,$B$3:$E$13,2),"")</f>
        <v>2</v>
      </c>
      <c r="BF3" s="44" t="str">
        <f aca="true" t="shared" si="15" ref="BF3:BF13">IF(AND($B$59=0,P3&gt;0),VLOOKUP(P3,$B$3:$E$13,3),"")</f>
        <v>Osp. SI</v>
      </c>
      <c r="BG3" s="45">
        <f aca="true" t="shared" si="16" ref="BG3:BG13">IF(AND($B$59=0,Q3&gt;0),VLOOKUP(Q3,$B$3:$E$13,2),"")</f>
        <v>2</v>
      </c>
      <c r="BH3" s="46" t="str">
        <f aca="true" t="shared" si="17" ref="BH3:BH13">IF(AND($B$59=0,Q3&gt;0),VLOOKUP(Q3,$B$3:$E$13,3),"")</f>
        <v>Osp. SI</v>
      </c>
      <c r="BI3" s="43">
        <f aca="true" t="shared" si="18" ref="BI3:BI13">IF(AND($B$59=0,R3&gt;0),VLOOKUP(R3,$B$3:$E$13,2),"")</f>
        <v>4</v>
      </c>
      <c r="BJ3" s="44" t="str">
        <f aca="true" t="shared" si="19" ref="BJ3:BJ13">IF(AND($B$59=0,R3&gt;0),VLOOKUP(R3,$B$3:$E$13,3),"")</f>
        <v>1/1</v>
      </c>
      <c r="BK3" s="52">
        <f aca="true" t="shared" si="20" ref="BK3:BK13">IF(AND($B$59=0,S3&gt;0),VLOOKUP(S3,$B$3:$E$13,2),"")</f>
        <v>4</v>
      </c>
      <c r="BL3" s="53" t="str">
        <f aca="true" t="shared" si="21" ref="BL3:BL13">IF(AND($B$59=0,S3&gt;0),VLOOKUP(S3,$B$3:$E$13,3),"")</f>
        <v>1/1</v>
      </c>
      <c r="BM3" s="54">
        <f aca="true" t="shared" si="22" ref="BM3:BM13">IF(AND($B$59=0,T3&gt;0),VLOOKUP(T3,$B$3:$E$13,2),"")</f>
        <v>4</v>
      </c>
      <c r="BN3" s="55" t="str">
        <f aca="true" t="shared" si="23" ref="BN3:BN13">IF(AND($B$59=0,T3&gt;0),VLOOKUP(T3,$B$3:$E$13,3),"")</f>
        <v>1/1</v>
      </c>
      <c r="BO3" s="52">
        <f aca="true" t="shared" si="24" ref="BO3:BO13">IF(AND($B$59=0,U3&gt;0),VLOOKUP(U3,$B$3:$E$13,2),"")</f>
        <v>4</v>
      </c>
      <c r="BP3" s="53" t="str">
        <f aca="true" t="shared" si="25" ref="BP3:BP13">IF(AND($B$59=0,U3&gt;0),VLOOKUP(U3,$B$3:$E$13,3),"")</f>
        <v>1/1</v>
      </c>
      <c r="BQ3" s="54">
        <f aca="true" t="shared" si="26" ref="BQ3:BQ13">IF(AND($B$59=0,V3&gt;0),VLOOKUP(V3,$B$3:$E$13,2),"")</f>
        <v>4</v>
      </c>
      <c r="BR3" s="55" t="str">
        <f aca="true" t="shared" si="27" ref="BR3:BR13">IF(AND($B$59=0,V3&gt;0),VLOOKUP(V3,$B$3:$E$13,3),"")</f>
        <v>1/1</v>
      </c>
      <c r="BS3" s="52">
        <f aca="true" t="shared" si="28" ref="BS3:BS13">IF(AND($B$59=0,W3&gt;0),VLOOKUP(W3,$B$3:$E$13,2),"")</f>
        <v>4</v>
      </c>
      <c r="BT3" s="53" t="str">
        <f aca="true" t="shared" si="29" ref="BT3:BT13">IF(AND($B$59=0,W3&gt;0),VLOOKUP(W3,$B$3:$E$13,3),"")</f>
        <v>1/1</v>
      </c>
      <c r="BU3" s="54">
        <f aca="true" t="shared" si="30" ref="BU3:BU13">IF(AND($B$59=0,X3&gt;0),VLOOKUP(X3,$B$3:$E$13,2),"")</f>
        <v>11</v>
      </c>
      <c r="BV3" s="55" t="str">
        <f aca="true" t="shared" si="31" ref="BV3:BV13">IF(AND($B$59=0,X3&gt;0),VLOOKUP(X3,$B$3:$E$13,3),"")</f>
        <v>G</v>
      </c>
      <c r="BW3" s="52">
        <f aca="true" t="shared" si="32" ref="BW3:BW13">IF(AND($B$59=0,Y3&gt;0),VLOOKUP(Y3,$B$3:$E$13,2),"")</f>
        <v>11</v>
      </c>
      <c r="BX3" s="53" t="str">
        <f aca="true" t="shared" si="33" ref="BX3:BX13">IF(AND($B$59=0,Y3&gt;0),VLOOKUP(Y3,$B$3:$E$13,3),"")</f>
        <v>G</v>
      </c>
      <c r="BY3" s="54">
        <f aca="true" t="shared" si="34" ref="BY3:BY13">IF(AND($B$59=0,Z3&gt;0),VLOOKUP(Z3,$B$3:$E$13,2),"")</f>
        <v>11</v>
      </c>
      <c r="BZ3" s="55" t="str">
        <f aca="true" t="shared" si="35" ref="BZ3:BZ13">IF(AND($B$59=0,Z3&gt;0),VLOOKUP(Z3,$B$3:$E$13,3),"")</f>
        <v>G</v>
      </c>
    </row>
    <row r="4" spans="2:78" ht="12.75">
      <c r="B4" s="49">
        <v>2</v>
      </c>
      <c r="C4" s="60">
        <v>4</v>
      </c>
      <c r="D4" s="61" t="s">
        <v>49</v>
      </c>
      <c r="E4" s="62">
        <v>2.2</v>
      </c>
      <c r="F4" s="63" t="s">
        <v>24</v>
      </c>
      <c r="G4" s="47">
        <f t="shared" si="0"/>
        <v>0</v>
      </c>
      <c r="H4" s="10">
        <f t="shared" si="1"/>
        <v>1</v>
      </c>
      <c r="J4" s="5">
        <f>IF($B$17&lt;&gt;"",INDEX(Riduttori!$E$2:$AL$520,($F$22-1)*13+$B4+1,J$2),0)</f>
        <v>2</v>
      </c>
      <c r="K4" s="5">
        <f>IF($B$17&lt;&gt;"",INDEX(Riduttori!$E$2:$AL$520,($F$22-1)*13+$B4+1,K$2),0)</f>
        <v>2</v>
      </c>
      <c r="L4" s="5">
        <f>IF($B$17&lt;&gt;"",INDEX(Riduttori!$E$2:$AL$520,($F$22-1)*13+$B4+1,L$2),0)</f>
        <v>3</v>
      </c>
      <c r="M4" s="5">
        <f>IF($B$17&lt;&gt;"",INDEX(Riduttori!$E$2:$AL$520,($F$22-1)*13+$B4+1,M$2),0)</f>
        <v>4</v>
      </c>
      <c r="N4" s="5">
        <f>IF($B$17&lt;&gt;"",INDEX(Riduttori!$E$2:$AL$520,($F$22-1)*13+$B4+1,N$2),0)</f>
        <v>4</v>
      </c>
      <c r="O4" s="5">
        <f>IF($B$17&lt;&gt;"",INDEX(Riduttori!$E$2:$AL$520,($F$22-1)*13+$B4+1,O$2),0)</f>
        <v>5</v>
      </c>
      <c r="P4" s="5">
        <f>IF($B$17&lt;&gt;"",INDEX(Riduttori!$E$2:$AL$520,($F$22-1)*13+$B4+1,P$2),0)</f>
        <v>5</v>
      </c>
      <c r="Q4" s="5">
        <f>IF($B$17&lt;&gt;"",INDEX(Riduttori!$E$2:$AL$520,($F$22-1)*13+$B4+1,Q$2),0)</f>
        <v>7</v>
      </c>
      <c r="R4" s="5">
        <f>IF($B$17&lt;&gt;"",INDEX(Riduttori!$E$2:$AL$520,($F$22-1)*13+$B4+1,R$2),0)</f>
        <v>3</v>
      </c>
      <c r="S4" s="5">
        <f>IF($B$17&lt;&gt;"",INDEX(Riduttori!$E$2:$AL$520,($F$22-1)*13+$B4+1,S$2),0)</f>
        <v>3</v>
      </c>
      <c r="T4" s="5">
        <f>IF($B$17&lt;&gt;"",INDEX(Riduttori!$E$2:$AL$520,($F$22-1)*13+$B4+1,T$2),0)</f>
        <v>3</v>
      </c>
      <c r="U4" s="5">
        <f>IF($B$17&lt;&gt;"",INDEX(Riduttori!$E$2:$AL$520,($F$22-1)*13+$B4+1,U$2),0)</f>
        <v>4</v>
      </c>
      <c r="V4" s="5">
        <f>IF($B$17&lt;&gt;"",INDEX(Riduttori!$E$2:$AL$520,($F$22-1)*13+$B4+1,V$2),0)</f>
        <v>5</v>
      </c>
      <c r="W4" s="5">
        <f>IF($B$17&lt;&gt;"",INDEX(Riduttori!$E$2:$AL$520,($F$22-1)*13+$B4+1,W$2),0)</f>
        <v>6</v>
      </c>
      <c r="X4" s="5">
        <f>IF($B$17&lt;&gt;"",INDEX(Riduttori!$E$2:$AL$520,($F$22-1)*13+$B4+1,X$2),0)</f>
        <v>4</v>
      </c>
      <c r="Y4" s="5">
        <f>IF($B$17&lt;&gt;"",INDEX(Riduttori!$E$2:$AL$520,($F$22-1)*13+$B4+1,Y$2),0)</f>
        <v>6</v>
      </c>
      <c r="Z4" s="5">
        <f>IF($B$17&lt;&gt;"",INDEX(Riduttori!$E$2:$AL$520,($F$22-1)*13+$B4+1,Z$2),0)</f>
        <v>7</v>
      </c>
      <c r="AA4" s="5">
        <f>IF($B$17&lt;&gt;"",INDEX(Riduttori!$E$2:$AL$520,($F$22-1)*13+$B4+1,AA$2),0)</f>
        <v>5</v>
      </c>
      <c r="AB4" s="5">
        <f>IF($B$17&lt;&gt;"",INDEX(Riduttori!$E$2:$AL$520,($F$22-1)*13+$B4+1,AB$2),0)</f>
        <v>5</v>
      </c>
      <c r="AC4" s="5">
        <f>IF($B$17&lt;&gt;"",INDEX(Riduttori!$E$2:$AL$520,($F$22-1)*13+$B4+1,AC$2),0)</f>
        <v>6</v>
      </c>
      <c r="AD4" s="5">
        <f>IF($B$17&lt;&gt;"",INDEX(Riduttori!$E$2:$AL$520,($F$22-1)*13+$B4+1,AD$2),0)</f>
        <v>6</v>
      </c>
      <c r="AE4" s="5">
        <f>IF($B$17&lt;&gt;"",INDEX(Riduttori!$E$2:$AL$520,($F$22-1)*13+$B4+1,AE$2),0)</f>
        <v>0</v>
      </c>
      <c r="AF4" s="5">
        <f>IF($B$17&lt;&gt;"",INDEX(Riduttori!$E$2:$AL$520,($F$22-1)*13+$B4+1,AF$2),0)</f>
        <v>0</v>
      </c>
      <c r="AG4" s="5">
        <f>IF($B$17&lt;&gt;"",INDEX(Riduttori!$E$2:$AL$520,($F$22-1)*13+$B4+1,AG$2),0)</f>
        <v>0</v>
      </c>
      <c r="AH4" s="5">
        <f>IF($B$17&lt;&gt;"",INDEX(Riduttori!$E$2:$AL$520,($F$22-1)*13+$B4+1,AH$2),0)</f>
        <v>0</v>
      </c>
      <c r="AI4" s="5">
        <f>IF($B$17&lt;&gt;"",INDEX(Riduttori!$E$2:$AL$520,($F$22-1)*13+$B4+1,AI$2),0)</f>
        <v>0</v>
      </c>
      <c r="AJ4" s="5">
        <f>IF($B$17&lt;&gt;"",INDEX(Riduttori!$E$2:$AL$520,($F$22-1)*13+$B4+1,AJ$2),0)</f>
        <v>0</v>
      </c>
      <c r="AK4" s="5">
        <f>IF($B$17&lt;&gt;"",INDEX(Riduttori!$E$2:$AL$520,($F$22-1)*13+$B4+1,AK$2),0)</f>
        <v>0</v>
      </c>
      <c r="AL4" s="5">
        <f>IF($B$17&lt;&gt;"",INDEX(Riduttori!$E$2:$AL$520,($F$22-1)*13+$B4+1,AL$2),0)</f>
        <v>0</v>
      </c>
      <c r="AM4" s="5">
        <f>IF($B$17&lt;&gt;"",INDEX(Riduttori!$E$2:$AL$520,($F$22-1)*13+$B4+1,AM$2),0)</f>
        <v>0</v>
      </c>
      <c r="AN4" s="5">
        <f>IF($B$17&lt;&gt;"",INDEX(Riduttori!$E$2:$AL$520,($F$22-1)*13+$B4+1,AN$2),0)</f>
        <v>0</v>
      </c>
      <c r="AO4" s="5">
        <f>IF($B$17&lt;&gt;"",INDEX(Riduttori!$E$2:$AL$520,($F$22-1)*13+$B4+1,AO$2),0)</f>
        <v>0</v>
      </c>
      <c r="AP4" s="5">
        <f>IF($B$17&lt;&gt;"",INDEX(Riduttori!$E$2:$AL$520,($F$22-1)*13+$B4+1,AP$2),0)</f>
        <v>0</v>
      </c>
      <c r="AQ4" s="5">
        <f>IF($B$17&lt;&gt;"",INDEX(Riduttori!$E$2:$AL$520,($F$22-1)*13+$B4+1,AQ$2),0)</f>
        <v>0</v>
      </c>
      <c r="AS4" s="35">
        <f t="shared" si="2"/>
        <v>4</v>
      </c>
      <c r="AT4" s="36" t="str">
        <f t="shared" si="3"/>
        <v>1/1</v>
      </c>
      <c r="AU4" s="39">
        <f t="shared" si="4"/>
        <v>4</v>
      </c>
      <c r="AV4" s="40" t="str">
        <f t="shared" si="5"/>
        <v>1/1</v>
      </c>
      <c r="AW4" s="35">
        <f t="shared" si="6"/>
        <v>11</v>
      </c>
      <c r="AX4" s="36" t="str">
        <f t="shared" si="7"/>
        <v>G</v>
      </c>
      <c r="AY4" s="39">
        <f t="shared" si="8"/>
        <v>3</v>
      </c>
      <c r="AZ4" s="40" t="str">
        <f t="shared" si="9"/>
        <v>1X</v>
      </c>
      <c r="BA4" s="35">
        <f t="shared" si="10"/>
        <v>3</v>
      </c>
      <c r="BB4" s="36" t="str">
        <f t="shared" si="11"/>
        <v>1X</v>
      </c>
      <c r="BC4" s="39">
        <f t="shared" si="12"/>
        <v>1</v>
      </c>
      <c r="BD4" s="40" t="str">
        <f t="shared" si="13"/>
        <v>U 2,5</v>
      </c>
      <c r="BE4" s="35">
        <f t="shared" si="14"/>
        <v>1</v>
      </c>
      <c r="BF4" s="36" t="str">
        <f t="shared" si="15"/>
        <v>U 2,5</v>
      </c>
      <c r="BG4" s="39">
        <f t="shared" si="16"/>
        <v>7</v>
      </c>
      <c r="BH4" s="40" t="str">
        <f t="shared" si="17"/>
        <v>1</v>
      </c>
      <c r="BI4" s="35">
        <f t="shared" si="18"/>
        <v>11</v>
      </c>
      <c r="BJ4" s="36" t="str">
        <f t="shared" si="19"/>
        <v>G</v>
      </c>
      <c r="BK4" s="39">
        <f t="shared" si="20"/>
        <v>11</v>
      </c>
      <c r="BL4" s="40" t="str">
        <f t="shared" si="21"/>
        <v>G</v>
      </c>
      <c r="BM4" s="35">
        <f t="shared" si="22"/>
        <v>11</v>
      </c>
      <c r="BN4" s="36" t="str">
        <f t="shared" si="23"/>
        <v>G</v>
      </c>
      <c r="BO4" s="39">
        <f t="shared" si="24"/>
        <v>3</v>
      </c>
      <c r="BP4" s="40" t="str">
        <f t="shared" si="25"/>
        <v>1X</v>
      </c>
      <c r="BQ4" s="35">
        <f t="shared" si="26"/>
        <v>1</v>
      </c>
      <c r="BR4" s="36" t="str">
        <f t="shared" si="27"/>
        <v>U 2,5</v>
      </c>
      <c r="BS4" s="39">
        <f t="shared" si="28"/>
        <v>23</v>
      </c>
      <c r="BT4" s="40" t="str">
        <f t="shared" si="29"/>
        <v>X</v>
      </c>
      <c r="BU4" s="35">
        <f t="shared" si="30"/>
        <v>3</v>
      </c>
      <c r="BV4" s="36" t="str">
        <f t="shared" si="31"/>
        <v>1X</v>
      </c>
      <c r="BW4" s="39">
        <f t="shared" si="32"/>
        <v>23</v>
      </c>
      <c r="BX4" s="40" t="str">
        <f t="shared" si="33"/>
        <v>X</v>
      </c>
      <c r="BY4" s="35">
        <f t="shared" si="34"/>
        <v>7</v>
      </c>
      <c r="BZ4" s="36" t="str">
        <f t="shared" si="35"/>
        <v>1</v>
      </c>
    </row>
    <row r="5" spans="2:78" ht="12.75">
      <c r="B5" s="49">
        <v>3</v>
      </c>
      <c r="C5" s="60">
        <v>11</v>
      </c>
      <c r="D5" s="61" t="s">
        <v>50</v>
      </c>
      <c r="E5" s="62">
        <v>1.95</v>
      </c>
      <c r="F5" s="63" t="s">
        <v>24</v>
      </c>
      <c r="G5" s="47">
        <f t="shared" si="0"/>
        <v>0</v>
      </c>
      <c r="H5" s="10">
        <f t="shared" si="1"/>
        <v>1</v>
      </c>
      <c r="J5" s="5">
        <f>IF($B$17&lt;&gt;"",INDEX(Riduttori!$E$2:$AL$520,($F$22-1)*13+$B5+1,J$2),0)</f>
        <v>3</v>
      </c>
      <c r="K5" s="5">
        <f>IF($B$17&lt;&gt;"",INDEX(Riduttori!$E$2:$AL$520,($F$22-1)*13+$B5+1,K$2),0)</f>
        <v>8</v>
      </c>
      <c r="L5" s="5">
        <f>IF($B$17&lt;&gt;"",INDEX(Riduttori!$E$2:$AL$520,($F$22-1)*13+$B5+1,L$2),0)</f>
        <v>8</v>
      </c>
      <c r="M5" s="5">
        <f>IF($B$17&lt;&gt;"",INDEX(Riduttori!$E$2:$AL$520,($F$22-1)*13+$B5+1,M$2),0)</f>
        <v>5</v>
      </c>
      <c r="N5" s="5">
        <f>IF($B$17&lt;&gt;"",INDEX(Riduttori!$E$2:$AL$520,($F$22-1)*13+$B5+1,N$2),0)</f>
        <v>6</v>
      </c>
      <c r="O5" s="5">
        <f>IF($B$17&lt;&gt;"",INDEX(Riduttori!$E$2:$AL$520,($F$22-1)*13+$B5+1,O$2),0)</f>
        <v>6</v>
      </c>
      <c r="P5" s="5">
        <f>IF($B$17&lt;&gt;"",INDEX(Riduttori!$E$2:$AL$520,($F$22-1)*13+$B5+1,P$2),0)</f>
        <v>7</v>
      </c>
      <c r="Q5" s="5">
        <f>IF($B$17&lt;&gt;"",INDEX(Riduttori!$E$2:$AL$520,($F$22-1)*13+$B5+1,Q$2),0)</f>
        <v>8</v>
      </c>
      <c r="R5" s="5">
        <f>IF($B$17&lt;&gt;"",INDEX(Riduttori!$E$2:$AL$520,($F$22-1)*13+$B5+1,R$2),0)</f>
        <v>4</v>
      </c>
      <c r="S5" s="5">
        <f>IF($B$17&lt;&gt;"",INDEX(Riduttori!$E$2:$AL$520,($F$22-1)*13+$B5+1,S$2),0)</f>
        <v>5</v>
      </c>
      <c r="T5" s="5">
        <f>IF($B$17&lt;&gt;"",INDEX(Riduttori!$E$2:$AL$520,($F$22-1)*13+$B5+1,T$2),0)</f>
        <v>6</v>
      </c>
      <c r="U5" s="5">
        <f>IF($B$17&lt;&gt;"",INDEX(Riduttori!$E$2:$AL$520,($F$22-1)*13+$B5+1,U$2),0)</f>
        <v>7</v>
      </c>
      <c r="V5" s="5">
        <f>IF($B$17&lt;&gt;"",INDEX(Riduttori!$E$2:$AL$520,($F$22-1)*13+$B5+1,V$2),0)</f>
        <v>7</v>
      </c>
      <c r="W5" s="5">
        <f>IF($B$17&lt;&gt;"",INDEX(Riduttori!$E$2:$AL$520,($F$22-1)*13+$B5+1,W$2),0)</f>
        <v>7</v>
      </c>
      <c r="X5" s="5">
        <f>IF($B$17&lt;&gt;"",INDEX(Riduttori!$E$2:$AL$520,($F$22-1)*13+$B5+1,X$2),0)</f>
        <v>7</v>
      </c>
      <c r="Y5" s="5">
        <f>IF($B$17&lt;&gt;"",INDEX(Riduttori!$E$2:$AL$520,($F$22-1)*13+$B5+1,Y$2),0)</f>
        <v>7</v>
      </c>
      <c r="Z5" s="5">
        <f>IF($B$17&lt;&gt;"",INDEX(Riduttori!$E$2:$AL$520,($F$22-1)*13+$B5+1,Z$2),0)</f>
        <v>8</v>
      </c>
      <c r="AA5" s="5">
        <f>IF($B$17&lt;&gt;"",INDEX(Riduttori!$E$2:$AL$520,($F$22-1)*13+$B5+1,AA$2),0)</f>
        <v>6</v>
      </c>
      <c r="AB5" s="5">
        <f>IF($B$17&lt;&gt;"",INDEX(Riduttori!$E$2:$AL$520,($F$22-1)*13+$B5+1,AB$2),0)</f>
        <v>8</v>
      </c>
      <c r="AC5" s="5">
        <f>IF($B$17&lt;&gt;"",INDEX(Riduttori!$E$2:$AL$520,($F$22-1)*13+$B5+1,AC$2),0)</f>
        <v>8</v>
      </c>
      <c r="AD5" s="5">
        <f>IF($B$17&lt;&gt;"",INDEX(Riduttori!$E$2:$AL$520,($F$22-1)*13+$B5+1,AD$2),0)</f>
        <v>8</v>
      </c>
      <c r="AE5" s="5">
        <f>IF($B$17&lt;&gt;"",INDEX(Riduttori!$E$2:$AL$520,($F$22-1)*13+$B5+1,AE$2),0)</f>
        <v>0</v>
      </c>
      <c r="AF5" s="5">
        <f>IF($B$17&lt;&gt;"",INDEX(Riduttori!$E$2:$AL$520,($F$22-1)*13+$B5+1,AF$2),0)</f>
        <v>0</v>
      </c>
      <c r="AG5" s="5">
        <f>IF($B$17&lt;&gt;"",INDEX(Riduttori!$E$2:$AL$520,($F$22-1)*13+$B5+1,AG$2),0)</f>
        <v>0</v>
      </c>
      <c r="AH5" s="5">
        <f>IF($B$17&lt;&gt;"",INDEX(Riduttori!$E$2:$AL$520,($F$22-1)*13+$B5+1,AH$2),0)</f>
        <v>0</v>
      </c>
      <c r="AI5" s="5">
        <f>IF($B$17&lt;&gt;"",INDEX(Riduttori!$E$2:$AL$520,($F$22-1)*13+$B5+1,AI$2),0)</f>
        <v>0</v>
      </c>
      <c r="AJ5" s="5">
        <f>IF($B$17&lt;&gt;"",INDEX(Riduttori!$E$2:$AL$520,($F$22-1)*13+$B5+1,AJ$2),0)</f>
        <v>0</v>
      </c>
      <c r="AK5" s="5">
        <f>IF($B$17&lt;&gt;"",INDEX(Riduttori!$E$2:$AL$520,($F$22-1)*13+$B5+1,AK$2),0)</f>
        <v>0</v>
      </c>
      <c r="AL5" s="5">
        <f>IF($B$17&lt;&gt;"",INDEX(Riduttori!$E$2:$AL$520,($F$22-1)*13+$B5+1,AL$2),0)</f>
        <v>0</v>
      </c>
      <c r="AM5" s="5">
        <f>IF($B$17&lt;&gt;"",INDEX(Riduttori!$E$2:$AL$520,($F$22-1)*13+$B5+1,AM$2),0)</f>
        <v>0</v>
      </c>
      <c r="AN5" s="5">
        <f>IF($B$17&lt;&gt;"",INDEX(Riduttori!$E$2:$AL$520,($F$22-1)*13+$B5+1,AN$2),0)</f>
        <v>0</v>
      </c>
      <c r="AO5" s="5">
        <f>IF($B$17&lt;&gt;"",INDEX(Riduttori!$E$2:$AL$520,($F$22-1)*13+$B5+1,AO$2),0)</f>
        <v>0</v>
      </c>
      <c r="AP5" s="5">
        <f>IF($B$17&lt;&gt;"",INDEX(Riduttori!$E$2:$AL$520,($F$22-1)*13+$B5+1,AP$2),0)</f>
        <v>0</v>
      </c>
      <c r="AQ5" s="5">
        <f>IF($B$17&lt;&gt;"",INDEX(Riduttori!$E$2:$AL$520,($F$22-1)*13+$B5+1,AQ$2),0)</f>
        <v>0</v>
      </c>
      <c r="AS5" s="35">
        <f t="shared" si="2"/>
        <v>11</v>
      </c>
      <c r="AT5" s="36" t="str">
        <f t="shared" si="3"/>
        <v>G</v>
      </c>
      <c r="AU5" s="39">
        <f t="shared" si="4"/>
        <v>14</v>
      </c>
      <c r="AV5" s="40" t="str">
        <f t="shared" si="5"/>
        <v>2</v>
      </c>
      <c r="AW5" s="35">
        <f t="shared" si="6"/>
        <v>14</v>
      </c>
      <c r="AX5" s="36" t="str">
        <f t="shared" si="7"/>
        <v>2</v>
      </c>
      <c r="AY5" s="39">
        <f t="shared" si="8"/>
        <v>1</v>
      </c>
      <c r="AZ5" s="40" t="str">
        <f t="shared" si="9"/>
        <v>U 2,5</v>
      </c>
      <c r="BA5" s="35">
        <f t="shared" si="10"/>
        <v>23</v>
      </c>
      <c r="BB5" s="36" t="str">
        <f t="shared" si="11"/>
        <v>X</v>
      </c>
      <c r="BC5" s="39">
        <f t="shared" si="12"/>
        <v>23</v>
      </c>
      <c r="BD5" s="40" t="str">
        <f t="shared" si="13"/>
        <v>X</v>
      </c>
      <c r="BE5" s="35">
        <f t="shared" si="14"/>
        <v>7</v>
      </c>
      <c r="BF5" s="36" t="str">
        <f t="shared" si="15"/>
        <v>1</v>
      </c>
      <c r="BG5" s="39">
        <f t="shared" si="16"/>
        <v>14</v>
      </c>
      <c r="BH5" s="40" t="str">
        <f t="shared" si="17"/>
        <v>2</v>
      </c>
      <c r="BI5" s="35">
        <f t="shared" si="18"/>
        <v>3</v>
      </c>
      <c r="BJ5" s="36" t="str">
        <f t="shared" si="19"/>
        <v>1X</v>
      </c>
      <c r="BK5" s="39">
        <f t="shared" si="20"/>
        <v>1</v>
      </c>
      <c r="BL5" s="40" t="str">
        <f t="shared" si="21"/>
        <v>U 2,5</v>
      </c>
      <c r="BM5" s="35">
        <f t="shared" si="22"/>
        <v>23</v>
      </c>
      <c r="BN5" s="36" t="str">
        <f t="shared" si="23"/>
        <v>X</v>
      </c>
      <c r="BO5" s="39">
        <f t="shared" si="24"/>
        <v>7</v>
      </c>
      <c r="BP5" s="40" t="str">
        <f t="shared" si="25"/>
        <v>1</v>
      </c>
      <c r="BQ5" s="35">
        <f t="shared" si="26"/>
        <v>7</v>
      </c>
      <c r="BR5" s="36" t="str">
        <f t="shared" si="27"/>
        <v>1</v>
      </c>
      <c r="BS5" s="39">
        <f t="shared" si="28"/>
        <v>7</v>
      </c>
      <c r="BT5" s="40" t="str">
        <f t="shared" si="29"/>
        <v>1</v>
      </c>
      <c r="BU5" s="35">
        <f t="shared" si="30"/>
        <v>7</v>
      </c>
      <c r="BV5" s="36" t="str">
        <f t="shared" si="31"/>
        <v>1</v>
      </c>
      <c r="BW5" s="39">
        <f t="shared" si="32"/>
        <v>7</v>
      </c>
      <c r="BX5" s="40" t="str">
        <f t="shared" si="33"/>
        <v>1</v>
      </c>
      <c r="BY5" s="35">
        <f t="shared" si="34"/>
        <v>14</v>
      </c>
      <c r="BZ5" s="36" t="str">
        <f t="shared" si="35"/>
        <v>2</v>
      </c>
    </row>
    <row r="6" spans="2:78" ht="12.75">
      <c r="B6" s="49">
        <v>4</v>
      </c>
      <c r="C6" s="60">
        <v>3</v>
      </c>
      <c r="D6" s="61" t="s">
        <v>27</v>
      </c>
      <c r="E6" s="62">
        <v>1.3</v>
      </c>
      <c r="F6" s="63" t="s">
        <v>25</v>
      </c>
      <c r="G6" s="47">
        <f t="shared" si="0"/>
        <v>0</v>
      </c>
      <c r="H6" s="10">
        <f t="shared" si="1"/>
        <v>0</v>
      </c>
      <c r="J6" s="5">
        <f>IF($B$17&lt;&gt;"",INDEX(Riduttori!$E$2:$AL$520,($F$22-1)*13+$B6+1,J$2),0)</f>
        <v>0</v>
      </c>
      <c r="K6" s="5">
        <f>IF($B$17&lt;&gt;"",INDEX(Riduttori!$E$2:$AL$520,($F$22-1)*13+$B6+1,K$2),0)</f>
        <v>0</v>
      </c>
      <c r="L6" s="5">
        <f>IF($B$17&lt;&gt;"",INDEX(Riduttori!$E$2:$AL$520,($F$22-1)*13+$B6+1,L$2),0)</f>
        <v>0</v>
      </c>
      <c r="M6" s="5">
        <f>IF($B$17&lt;&gt;"",INDEX(Riduttori!$E$2:$AL$520,($F$22-1)*13+$B6+1,M$2),0)</f>
        <v>0</v>
      </c>
      <c r="N6" s="5">
        <f>IF($B$17&lt;&gt;"",INDEX(Riduttori!$E$2:$AL$520,($F$22-1)*13+$B6+1,N$2),0)</f>
        <v>0</v>
      </c>
      <c r="O6" s="5">
        <f>IF($B$17&lt;&gt;"",INDEX(Riduttori!$E$2:$AL$520,($F$22-1)*13+$B6+1,O$2),0)</f>
        <v>0</v>
      </c>
      <c r="P6" s="5">
        <f>IF($B$17&lt;&gt;"",INDEX(Riduttori!$E$2:$AL$520,($F$22-1)*13+$B6+1,P$2),0)</f>
        <v>0</v>
      </c>
      <c r="Q6" s="5">
        <f>IF($B$17&lt;&gt;"",INDEX(Riduttori!$E$2:$AL$520,($F$22-1)*13+$B6+1,Q$2),0)</f>
        <v>0</v>
      </c>
      <c r="R6" s="5">
        <f>IF($B$17&lt;&gt;"",INDEX(Riduttori!$E$2:$AL$520,($F$22-1)*13+$B6+1,R$2),0)</f>
        <v>0</v>
      </c>
      <c r="S6" s="5">
        <f>IF($B$17&lt;&gt;"",INDEX(Riduttori!$E$2:$AL$520,($F$22-1)*13+$B6+1,S$2),0)</f>
        <v>0</v>
      </c>
      <c r="T6" s="5">
        <f>IF($B$17&lt;&gt;"",INDEX(Riduttori!$E$2:$AL$520,($F$22-1)*13+$B6+1,T$2),0)</f>
        <v>0</v>
      </c>
      <c r="U6" s="5">
        <f>IF($B$17&lt;&gt;"",INDEX(Riduttori!$E$2:$AL$520,($F$22-1)*13+$B6+1,U$2),0)</f>
        <v>0</v>
      </c>
      <c r="V6" s="5">
        <f>IF($B$17&lt;&gt;"",INDEX(Riduttori!$E$2:$AL$520,($F$22-1)*13+$B6+1,V$2),0)</f>
        <v>0</v>
      </c>
      <c r="W6" s="5">
        <f>IF($B$17&lt;&gt;"",INDEX(Riduttori!$E$2:$AL$520,($F$22-1)*13+$B6+1,W$2),0)</f>
        <v>0</v>
      </c>
      <c r="X6" s="5">
        <f>IF($B$17&lt;&gt;"",INDEX(Riduttori!$E$2:$AL$520,($F$22-1)*13+$B6+1,X$2),0)</f>
        <v>0</v>
      </c>
      <c r="Y6" s="5">
        <f>IF($B$17&lt;&gt;"",INDEX(Riduttori!$E$2:$AL$520,($F$22-1)*13+$B6+1,Y$2),0)</f>
        <v>0</v>
      </c>
      <c r="Z6" s="5">
        <f>IF($B$17&lt;&gt;"",INDEX(Riduttori!$E$2:$AL$520,($F$22-1)*13+$B6+1,Z$2),0)</f>
        <v>0</v>
      </c>
      <c r="AA6" s="5">
        <f>IF($B$17&lt;&gt;"",INDEX(Riduttori!$E$2:$AL$520,($F$22-1)*13+$B6+1,AA$2),0)</f>
        <v>0</v>
      </c>
      <c r="AB6" s="5">
        <f>IF($B$17&lt;&gt;"",INDEX(Riduttori!$E$2:$AL$520,($F$22-1)*13+$B6+1,AB$2),0)</f>
        <v>0</v>
      </c>
      <c r="AC6" s="5">
        <f>IF($B$17&lt;&gt;"",INDEX(Riduttori!$E$2:$AL$520,($F$22-1)*13+$B6+1,AC$2),0)</f>
        <v>0</v>
      </c>
      <c r="AD6" s="5">
        <f>IF($B$17&lt;&gt;"",INDEX(Riduttori!$E$2:$AL$520,($F$22-1)*13+$B6+1,AD$2),0)</f>
        <v>0</v>
      </c>
      <c r="AE6" s="5">
        <f>IF($B$17&lt;&gt;"",INDEX(Riduttori!$E$2:$AL$520,($F$22-1)*13+$B6+1,AE$2),0)</f>
        <v>0</v>
      </c>
      <c r="AF6" s="5">
        <f>IF($B$17&lt;&gt;"",INDEX(Riduttori!$E$2:$AL$520,($F$22-1)*13+$B6+1,AF$2),0)</f>
        <v>0</v>
      </c>
      <c r="AG6" s="5">
        <f>IF($B$17&lt;&gt;"",INDEX(Riduttori!$E$2:$AL$520,($F$22-1)*13+$B6+1,AG$2),0)</f>
        <v>0</v>
      </c>
      <c r="AH6" s="5">
        <f>IF($B$17&lt;&gt;"",INDEX(Riduttori!$E$2:$AL$520,($F$22-1)*13+$B6+1,AH$2),0)</f>
        <v>0</v>
      </c>
      <c r="AI6" s="5">
        <f>IF($B$17&lt;&gt;"",INDEX(Riduttori!$E$2:$AL$520,($F$22-1)*13+$B6+1,AI$2),0)</f>
        <v>0</v>
      </c>
      <c r="AJ6" s="5">
        <f>IF($B$17&lt;&gt;"",INDEX(Riduttori!$E$2:$AL$520,($F$22-1)*13+$B6+1,AJ$2),0)</f>
        <v>0</v>
      </c>
      <c r="AK6" s="5">
        <f>IF($B$17&lt;&gt;"",INDEX(Riduttori!$E$2:$AL$520,($F$22-1)*13+$B6+1,AK$2),0)</f>
        <v>0</v>
      </c>
      <c r="AL6" s="5">
        <f>IF($B$17&lt;&gt;"",INDEX(Riduttori!$E$2:$AL$520,($F$22-1)*13+$B6+1,AL$2),0)</f>
        <v>0</v>
      </c>
      <c r="AM6" s="5">
        <f>IF($B$17&lt;&gt;"",INDEX(Riduttori!$E$2:$AL$520,($F$22-1)*13+$B6+1,AM$2),0)</f>
        <v>0</v>
      </c>
      <c r="AN6" s="5">
        <f>IF($B$17&lt;&gt;"",INDEX(Riduttori!$E$2:$AL$520,($F$22-1)*13+$B6+1,AN$2),0)</f>
        <v>0</v>
      </c>
      <c r="AO6" s="5">
        <f>IF($B$17&lt;&gt;"",INDEX(Riduttori!$E$2:$AL$520,($F$22-1)*13+$B6+1,AO$2),0)</f>
        <v>0</v>
      </c>
      <c r="AP6" s="5">
        <f>IF($B$17&lt;&gt;"",INDEX(Riduttori!$E$2:$AL$520,($F$22-1)*13+$B6+1,AP$2),0)</f>
        <v>0</v>
      </c>
      <c r="AQ6" s="5">
        <f>IF($B$17&lt;&gt;"",INDEX(Riduttori!$E$2:$AL$520,($F$22-1)*13+$B6+1,AQ$2),0)</f>
        <v>0</v>
      </c>
      <c r="AS6" s="35">
        <f t="shared" si="2"/>
      </c>
      <c r="AT6" s="36">
        <f t="shared" si="3"/>
      </c>
      <c r="AU6" s="39">
        <f t="shared" si="4"/>
      </c>
      <c r="AV6" s="40">
        <f t="shared" si="5"/>
      </c>
      <c r="AW6" s="35">
        <f t="shared" si="6"/>
      </c>
      <c r="AX6" s="36">
        <f t="shared" si="7"/>
      </c>
      <c r="AY6" s="39">
        <f t="shared" si="8"/>
      </c>
      <c r="AZ6" s="40">
        <f t="shared" si="9"/>
      </c>
      <c r="BA6" s="35">
        <f t="shared" si="10"/>
      </c>
      <c r="BB6" s="36">
        <f t="shared" si="11"/>
      </c>
      <c r="BC6" s="39">
        <f t="shared" si="12"/>
      </c>
      <c r="BD6" s="40">
        <f t="shared" si="13"/>
      </c>
      <c r="BE6" s="35">
        <f t="shared" si="14"/>
      </c>
      <c r="BF6" s="36">
        <f t="shared" si="15"/>
      </c>
      <c r="BG6" s="39">
        <f t="shared" si="16"/>
      </c>
      <c r="BH6" s="40">
        <f t="shared" si="17"/>
      </c>
      <c r="BI6" s="35">
        <f t="shared" si="18"/>
      </c>
      <c r="BJ6" s="36">
        <f t="shared" si="19"/>
      </c>
      <c r="BK6" s="39">
        <f t="shared" si="20"/>
      </c>
      <c r="BL6" s="40">
        <f t="shared" si="21"/>
      </c>
      <c r="BM6" s="35">
        <f t="shared" si="22"/>
      </c>
      <c r="BN6" s="36">
        <f t="shared" si="23"/>
      </c>
      <c r="BO6" s="39">
        <f t="shared" si="24"/>
      </c>
      <c r="BP6" s="40">
        <f t="shared" si="25"/>
      </c>
      <c r="BQ6" s="35">
        <f t="shared" si="26"/>
      </c>
      <c r="BR6" s="36">
        <f t="shared" si="27"/>
      </c>
      <c r="BS6" s="39">
        <f t="shared" si="28"/>
      </c>
      <c r="BT6" s="40">
        <f t="shared" si="29"/>
      </c>
      <c r="BU6" s="35">
        <f t="shared" si="30"/>
      </c>
      <c r="BV6" s="36">
        <f t="shared" si="31"/>
      </c>
      <c r="BW6" s="39">
        <f t="shared" si="32"/>
      </c>
      <c r="BX6" s="40">
        <f t="shared" si="33"/>
      </c>
      <c r="BY6" s="35">
        <f t="shared" si="34"/>
      </c>
      <c r="BZ6" s="36">
        <f t="shared" si="35"/>
      </c>
    </row>
    <row r="7" spans="2:78" ht="12.75">
      <c r="B7" s="49">
        <v>5</v>
      </c>
      <c r="C7" s="60">
        <v>1</v>
      </c>
      <c r="D7" s="61" t="s">
        <v>29</v>
      </c>
      <c r="E7" s="62">
        <v>1.75</v>
      </c>
      <c r="F7" s="63" t="s">
        <v>24</v>
      </c>
      <c r="G7" s="47">
        <f t="shared" si="0"/>
        <v>0</v>
      </c>
      <c r="H7" s="10">
        <f t="shared" si="1"/>
        <v>1</v>
      </c>
      <c r="J7" s="5">
        <f>IF($B$17&lt;&gt;"",INDEX(Riduttori!$E$2:$AL$520,($F$22-1)*13+$B7+1,J$2),0)</f>
        <v>0</v>
      </c>
      <c r="K7" s="5">
        <f>IF($B$17&lt;&gt;"",INDEX(Riduttori!$E$2:$AL$520,($F$22-1)*13+$B7+1,K$2),0)</f>
        <v>0</v>
      </c>
      <c r="L7" s="5">
        <f>IF($B$17&lt;&gt;"",INDEX(Riduttori!$E$2:$AL$520,($F$22-1)*13+$B7+1,L$2),0)</f>
        <v>0</v>
      </c>
      <c r="M7" s="5">
        <f>IF($B$17&lt;&gt;"",INDEX(Riduttori!$E$2:$AL$520,($F$22-1)*13+$B7+1,M$2),0)</f>
        <v>0</v>
      </c>
      <c r="N7" s="5">
        <f>IF($B$17&lt;&gt;"",INDEX(Riduttori!$E$2:$AL$520,($F$22-1)*13+$B7+1,N$2),0)</f>
        <v>0</v>
      </c>
      <c r="O7" s="5">
        <f>IF($B$17&lt;&gt;"",INDEX(Riduttori!$E$2:$AL$520,($F$22-1)*13+$B7+1,O$2),0)</f>
        <v>0</v>
      </c>
      <c r="P7" s="5">
        <f>IF($B$17&lt;&gt;"",INDEX(Riduttori!$E$2:$AL$520,($F$22-1)*13+$B7+1,P$2),0)</f>
        <v>0</v>
      </c>
      <c r="Q7" s="5">
        <f>IF($B$17&lt;&gt;"",INDEX(Riduttori!$E$2:$AL$520,($F$22-1)*13+$B7+1,Q$2),0)</f>
        <v>0</v>
      </c>
      <c r="R7" s="5">
        <f>IF($B$17&lt;&gt;"",INDEX(Riduttori!$E$2:$AL$520,($F$22-1)*13+$B7+1,R$2),0)</f>
        <v>0</v>
      </c>
      <c r="S7" s="5">
        <f>IF($B$17&lt;&gt;"",INDEX(Riduttori!$E$2:$AL$520,($F$22-1)*13+$B7+1,S$2),0)</f>
        <v>0</v>
      </c>
      <c r="T7" s="5">
        <f>IF($B$17&lt;&gt;"",INDEX(Riduttori!$E$2:$AL$520,($F$22-1)*13+$B7+1,T$2),0)</f>
        <v>0</v>
      </c>
      <c r="U7" s="5">
        <f>IF($B$17&lt;&gt;"",INDEX(Riduttori!$E$2:$AL$520,($F$22-1)*13+$B7+1,U$2),0)</f>
        <v>0</v>
      </c>
      <c r="V7" s="5">
        <f>IF($B$17&lt;&gt;"",INDEX(Riduttori!$E$2:$AL$520,($F$22-1)*13+$B7+1,V$2),0)</f>
        <v>0</v>
      </c>
      <c r="W7" s="5">
        <f>IF($B$17&lt;&gt;"",INDEX(Riduttori!$E$2:$AL$520,($F$22-1)*13+$B7+1,W$2),0)</f>
        <v>0</v>
      </c>
      <c r="X7" s="5">
        <f>IF($B$17&lt;&gt;"",INDEX(Riduttori!$E$2:$AL$520,($F$22-1)*13+$B7+1,X$2),0)</f>
        <v>0</v>
      </c>
      <c r="Y7" s="5">
        <f>IF($B$17&lt;&gt;"",INDEX(Riduttori!$E$2:$AL$520,($F$22-1)*13+$B7+1,Y$2),0)</f>
        <v>0</v>
      </c>
      <c r="Z7" s="5">
        <f>IF($B$17&lt;&gt;"",INDEX(Riduttori!$E$2:$AL$520,($F$22-1)*13+$B7+1,Z$2),0)</f>
        <v>0</v>
      </c>
      <c r="AA7" s="5">
        <f>IF($B$17&lt;&gt;"",INDEX(Riduttori!$E$2:$AL$520,($F$22-1)*13+$B7+1,AA$2),0)</f>
        <v>0</v>
      </c>
      <c r="AB7" s="5">
        <f>IF($B$17&lt;&gt;"",INDEX(Riduttori!$E$2:$AL$520,($F$22-1)*13+$B7+1,AB$2),0)</f>
        <v>0</v>
      </c>
      <c r="AC7" s="5">
        <f>IF($B$17&lt;&gt;"",INDEX(Riduttori!$E$2:$AL$520,($F$22-1)*13+$B7+1,AC$2),0)</f>
        <v>0</v>
      </c>
      <c r="AD7" s="5">
        <f>IF($B$17&lt;&gt;"",INDEX(Riduttori!$E$2:$AL$520,($F$22-1)*13+$B7+1,AD$2),0)</f>
        <v>0</v>
      </c>
      <c r="AE7" s="5">
        <f>IF($B$17&lt;&gt;"",INDEX(Riduttori!$E$2:$AL$520,($F$22-1)*13+$B7+1,AE$2),0)</f>
        <v>0</v>
      </c>
      <c r="AF7" s="5">
        <f>IF($B$17&lt;&gt;"",INDEX(Riduttori!$E$2:$AL$520,($F$22-1)*13+$B7+1,AF$2),0)</f>
        <v>0</v>
      </c>
      <c r="AG7" s="5">
        <f>IF($B$17&lt;&gt;"",INDEX(Riduttori!$E$2:$AL$520,($F$22-1)*13+$B7+1,AG$2),0)</f>
        <v>0</v>
      </c>
      <c r="AH7" s="5">
        <f>IF($B$17&lt;&gt;"",INDEX(Riduttori!$E$2:$AL$520,($F$22-1)*13+$B7+1,AH$2),0)</f>
        <v>0</v>
      </c>
      <c r="AI7" s="5">
        <f>IF($B$17&lt;&gt;"",INDEX(Riduttori!$E$2:$AL$520,($F$22-1)*13+$B7+1,AI$2),0)</f>
        <v>0</v>
      </c>
      <c r="AJ7" s="5">
        <f>IF($B$17&lt;&gt;"",INDEX(Riduttori!$E$2:$AL$520,($F$22-1)*13+$B7+1,AJ$2),0)</f>
        <v>0</v>
      </c>
      <c r="AK7" s="5">
        <f>IF($B$17&lt;&gt;"",INDEX(Riduttori!$E$2:$AL$520,($F$22-1)*13+$B7+1,AK$2),0)</f>
        <v>0</v>
      </c>
      <c r="AL7" s="5">
        <f>IF($B$17&lt;&gt;"",INDEX(Riduttori!$E$2:$AL$520,($F$22-1)*13+$B7+1,AL$2),0)</f>
        <v>0</v>
      </c>
      <c r="AM7" s="5">
        <f>IF($B$17&lt;&gt;"",INDEX(Riduttori!$E$2:$AL$520,($F$22-1)*13+$B7+1,AM$2),0)</f>
        <v>0</v>
      </c>
      <c r="AN7" s="5">
        <f>IF($B$17&lt;&gt;"",INDEX(Riduttori!$E$2:$AL$520,($F$22-1)*13+$B7+1,AN$2),0)</f>
        <v>0</v>
      </c>
      <c r="AO7" s="5">
        <f>IF($B$17&lt;&gt;"",INDEX(Riduttori!$E$2:$AL$520,($F$22-1)*13+$B7+1,AO$2),0)</f>
        <v>0</v>
      </c>
      <c r="AP7" s="5">
        <f>IF($B$17&lt;&gt;"",INDEX(Riduttori!$E$2:$AL$520,($F$22-1)*13+$B7+1,AP$2),0)</f>
        <v>0</v>
      </c>
      <c r="AQ7" s="5">
        <f>IF($B$17&lt;&gt;"",INDEX(Riduttori!$E$2:$AL$520,($F$22-1)*13+$B7+1,AQ$2),0)</f>
        <v>0</v>
      </c>
      <c r="AS7" s="35">
        <f t="shared" si="2"/>
      </c>
      <c r="AT7" s="36">
        <f t="shared" si="3"/>
      </c>
      <c r="AU7" s="39">
        <f t="shared" si="4"/>
      </c>
      <c r="AV7" s="40">
        <f t="shared" si="5"/>
      </c>
      <c r="AW7" s="35">
        <f t="shared" si="6"/>
      </c>
      <c r="AX7" s="36">
        <f t="shared" si="7"/>
      </c>
      <c r="AY7" s="39">
        <f t="shared" si="8"/>
      </c>
      <c r="AZ7" s="40">
        <f t="shared" si="9"/>
      </c>
      <c r="BA7" s="35">
        <f t="shared" si="10"/>
      </c>
      <c r="BB7" s="36">
        <f t="shared" si="11"/>
      </c>
      <c r="BC7" s="39">
        <f t="shared" si="12"/>
      </c>
      <c r="BD7" s="40">
        <f t="shared" si="13"/>
      </c>
      <c r="BE7" s="35">
        <f t="shared" si="14"/>
      </c>
      <c r="BF7" s="36">
        <f t="shared" si="15"/>
      </c>
      <c r="BG7" s="39">
        <f t="shared" si="16"/>
      </c>
      <c r="BH7" s="40">
        <f t="shared" si="17"/>
      </c>
      <c r="BI7" s="35">
        <f t="shared" si="18"/>
      </c>
      <c r="BJ7" s="36">
        <f t="shared" si="19"/>
      </c>
      <c r="BK7" s="39">
        <f t="shared" si="20"/>
      </c>
      <c r="BL7" s="40">
        <f t="shared" si="21"/>
      </c>
      <c r="BM7" s="35">
        <f t="shared" si="22"/>
      </c>
      <c r="BN7" s="36">
        <f t="shared" si="23"/>
      </c>
      <c r="BO7" s="39">
        <f t="shared" si="24"/>
      </c>
      <c r="BP7" s="40">
        <f t="shared" si="25"/>
      </c>
      <c r="BQ7" s="35">
        <f t="shared" si="26"/>
      </c>
      <c r="BR7" s="36">
        <f t="shared" si="27"/>
      </c>
      <c r="BS7" s="39">
        <f t="shared" si="28"/>
      </c>
      <c r="BT7" s="40">
        <f t="shared" si="29"/>
      </c>
      <c r="BU7" s="35">
        <f t="shared" si="30"/>
      </c>
      <c r="BV7" s="36">
        <f t="shared" si="31"/>
      </c>
      <c r="BW7" s="39">
        <f t="shared" si="32"/>
      </c>
      <c r="BX7" s="40">
        <f t="shared" si="33"/>
      </c>
      <c r="BY7" s="35">
        <f t="shared" si="34"/>
      </c>
      <c r="BZ7" s="36">
        <f t="shared" si="35"/>
      </c>
    </row>
    <row r="8" spans="2:78" ht="12.75">
      <c r="B8" s="49">
        <v>6</v>
      </c>
      <c r="C8" s="60">
        <v>23</v>
      </c>
      <c r="D8" s="61" t="s">
        <v>13</v>
      </c>
      <c r="E8" s="62">
        <v>3.2</v>
      </c>
      <c r="F8" s="63" t="s">
        <v>25</v>
      </c>
      <c r="G8" s="47">
        <f t="shared" si="0"/>
        <v>0</v>
      </c>
      <c r="H8" s="10">
        <f t="shared" si="1"/>
        <v>0</v>
      </c>
      <c r="J8" s="5">
        <f>IF($B$17&lt;&gt;"",INDEX(Riduttori!$E$2:$AL$520,($F$22-1)*13+$B8+1,J$2),0)</f>
        <v>0</v>
      </c>
      <c r="K8" s="5">
        <f>IF($B$17&lt;&gt;"",INDEX(Riduttori!$E$2:$AL$520,($F$22-1)*13+$B8+1,K$2),0)</f>
        <v>0</v>
      </c>
      <c r="L8" s="5">
        <f>IF($B$17&lt;&gt;"",INDEX(Riduttori!$E$2:$AL$520,($F$22-1)*13+$B8+1,L$2),0)</f>
        <v>0</v>
      </c>
      <c r="M8" s="5">
        <f>IF($B$17&lt;&gt;"",INDEX(Riduttori!$E$2:$AL$520,($F$22-1)*13+$B8+1,M$2),0)</f>
        <v>0</v>
      </c>
      <c r="N8" s="5">
        <f>IF($B$17&lt;&gt;"",INDEX(Riduttori!$E$2:$AL$520,($F$22-1)*13+$B8+1,N$2),0)</f>
        <v>0</v>
      </c>
      <c r="O8" s="5">
        <f>IF($B$17&lt;&gt;"",INDEX(Riduttori!$E$2:$AL$520,($F$22-1)*13+$B8+1,O$2),0)</f>
        <v>0</v>
      </c>
      <c r="P8" s="5">
        <f>IF($B$17&lt;&gt;"",INDEX(Riduttori!$E$2:$AL$520,($F$22-1)*13+$B8+1,P$2),0)</f>
        <v>0</v>
      </c>
      <c r="Q8" s="5">
        <f>IF($B$17&lt;&gt;"",INDEX(Riduttori!$E$2:$AL$520,($F$22-1)*13+$B8+1,Q$2),0)</f>
        <v>0</v>
      </c>
      <c r="R8" s="5">
        <f>IF($B$17&lt;&gt;"",INDEX(Riduttori!$E$2:$AL$520,($F$22-1)*13+$B8+1,R$2),0)</f>
        <v>0</v>
      </c>
      <c r="S8" s="5">
        <f>IF($B$17&lt;&gt;"",INDEX(Riduttori!$E$2:$AL$520,($F$22-1)*13+$B8+1,S$2),0)</f>
        <v>0</v>
      </c>
      <c r="T8" s="5">
        <f>IF($B$17&lt;&gt;"",INDEX(Riduttori!$E$2:$AL$520,($F$22-1)*13+$B8+1,T$2),0)</f>
        <v>0</v>
      </c>
      <c r="U8" s="5">
        <f>IF($B$17&lt;&gt;"",INDEX(Riduttori!$E$2:$AL$520,($F$22-1)*13+$B8+1,U$2),0)</f>
        <v>0</v>
      </c>
      <c r="V8" s="5">
        <f>IF($B$17&lt;&gt;"",INDEX(Riduttori!$E$2:$AL$520,($F$22-1)*13+$B8+1,V$2),0)</f>
        <v>0</v>
      </c>
      <c r="W8" s="5">
        <f>IF($B$17&lt;&gt;"",INDEX(Riduttori!$E$2:$AL$520,($F$22-1)*13+$B8+1,W$2),0)</f>
        <v>0</v>
      </c>
      <c r="X8" s="5">
        <f>IF($B$17&lt;&gt;"",INDEX(Riduttori!$E$2:$AL$520,($F$22-1)*13+$B8+1,X$2),0)</f>
        <v>0</v>
      </c>
      <c r="Y8" s="5">
        <f>IF($B$17&lt;&gt;"",INDEX(Riduttori!$E$2:$AL$520,($F$22-1)*13+$B8+1,Y$2),0)</f>
        <v>0</v>
      </c>
      <c r="Z8" s="5">
        <f>IF($B$17&lt;&gt;"",INDEX(Riduttori!$E$2:$AL$520,($F$22-1)*13+$B8+1,Z$2),0)</f>
        <v>0</v>
      </c>
      <c r="AA8" s="5">
        <f>IF($B$17&lt;&gt;"",INDEX(Riduttori!$E$2:$AL$520,($F$22-1)*13+$B8+1,AA$2),0)</f>
        <v>0</v>
      </c>
      <c r="AB8" s="5">
        <f>IF($B$17&lt;&gt;"",INDEX(Riduttori!$E$2:$AL$520,($F$22-1)*13+$B8+1,AB$2),0)</f>
        <v>0</v>
      </c>
      <c r="AC8" s="5">
        <f>IF($B$17&lt;&gt;"",INDEX(Riduttori!$E$2:$AL$520,($F$22-1)*13+$B8+1,AC$2),0)</f>
        <v>0</v>
      </c>
      <c r="AD8" s="5">
        <f>IF($B$17&lt;&gt;"",INDEX(Riduttori!$E$2:$AL$520,($F$22-1)*13+$B8+1,AD$2),0)</f>
        <v>0</v>
      </c>
      <c r="AE8" s="5">
        <f>IF($B$17&lt;&gt;"",INDEX(Riduttori!$E$2:$AL$520,($F$22-1)*13+$B8+1,AE$2),0)</f>
        <v>0</v>
      </c>
      <c r="AF8" s="5">
        <f>IF($B$17&lt;&gt;"",INDEX(Riduttori!$E$2:$AL$520,($F$22-1)*13+$B8+1,AF$2),0)</f>
        <v>0</v>
      </c>
      <c r="AG8" s="5">
        <f>IF($B$17&lt;&gt;"",INDEX(Riduttori!$E$2:$AL$520,($F$22-1)*13+$B8+1,AG$2),0)</f>
        <v>0</v>
      </c>
      <c r="AH8" s="5">
        <f>IF($B$17&lt;&gt;"",INDEX(Riduttori!$E$2:$AL$520,($F$22-1)*13+$B8+1,AH$2),0)</f>
        <v>0</v>
      </c>
      <c r="AI8" s="5">
        <f>IF($B$17&lt;&gt;"",INDEX(Riduttori!$E$2:$AL$520,($F$22-1)*13+$B8+1,AI$2),0)</f>
        <v>0</v>
      </c>
      <c r="AJ8" s="5">
        <f>IF($B$17&lt;&gt;"",INDEX(Riduttori!$E$2:$AL$520,($F$22-1)*13+$B8+1,AJ$2),0)</f>
        <v>0</v>
      </c>
      <c r="AK8" s="5">
        <f>IF($B$17&lt;&gt;"",INDEX(Riduttori!$E$2:$AL$520,($F$22-1)*13+$B8+1,AK$2),0)</f>
        <v>0</v>
      </c>
      <c r="AL8" s="5">
        <f>IF($B$17&lt;&gt;"",INDEX(Riduttori!$E$2:$AL$520,($F$22-1)*13+$B8+1,AL$2),0)</f>
        <v>0</v>
      </c>
      <c r="AM8" s="5">
        <f>IF($B$17&lt;&gt;"",INDEX(Riduttori!$E$2:$AL$520,($F$22-1)*13+$B8+1,AM$2),0)</f>
        <v>0</v>
      </c>
      <c r="AN8" s="5">
        <f>IF($B$17&lt;&gt;"",INDEX(Riduttori!$E$2:$AL$520,($F$22-1)*13+$B8+1,AN$2),0)</f>
        <v>0</v>
      </c>
      <c r="AO8" s="5">
        <f>IF($B$17&lt;&gt;"",INDEX(Riduttori!$E$2:$AL$520,($F$22-1)*13+$B8+1,AO$2),0)</f>
        <v>0</v>
      </c>
      <c r="AP8" s="5">
        <f>IF($B$17&lt;&gt;"",INDEX(Riduttori!$E$2:$AL$520,($F$22-1)*13+$B8+1,AP$2),0)</f>
        <v>0</v>
      </c>
      <c r="AQ8" s="5">
        <f>IF($B$17&lt;&gt;"",INDEX(Riduttori!$E$2:$AL$520,($F$22-1)*13+$B8+1,AQ$2),0)</f>
        <v>0</v>
      </c>
      <c r="AS8" s="35">
        <f t="shared" si="2"/>
      </c>
      <c r="AT8" s="36">
        <f t="shared" si="3"/>
      </c>
      <c r="AU8" s="39">
        <f t="shared" si="4"/>
      </c>
      <c r="AV8" s="40">
        <f t="shared" si="5"/>
      </c>
      <c r="AW8" s="35">
        <f t="shared" si="6"/>
      </c>
      <c r="AX8" s="36">
        <f t="shared" si="7"/>
      </c>
      <c r="AY8" s="39">
        <f t="shared" si="8"/>
      </c>
      <c r="AZ8" s="40">
        <f t="shared" si="9"/>
      </c>
      <c r="BA8" s="35">
        <f t="shared" si="10"/>
      </c>
      <c r="BB8" s="36">
        <f t="shared" si="11"/>
      </c>
      <c r="BC8" s="39">
        <f t="shared" si="12"/>
      </c>
      <c r="BD8" s="40">
        <f t="shared" si="13"/>
      </c>
      <c r="BE8" s="35">
        <f t="shared" si="14"/>
      </c>
      <c r="BF8" s="36">
        <f t="shared" si="15"/>
      </c>
      <c r="BG8" s="39">
        <f t="shared" si="16"/>
      </c>
      <c r="BH8" s="40">
        <f t="shared" si="17"/>
      </c>
      <c r="BI8" s="35">
        <f t="shared" si="18"/>
      </c>
      <c r="BJ8" s="36">
        <f t="shared" si="19"/>
      </c>
      <c r="BK8" s="39">
        <f t="shared" si="20"/>
      </c>
      <c r="BL8" s="40">
        <f t="shared" si="21"/>
      </c>
      <c r="BM8" s="35">
        <f t="shared" si="22"/>
      </c>
      <c r="BN8" s="36">
        <f t="shared" si="23"/>
      </c>
      <c r="BO8" s="39">
        <f t="shared" si="24"/>
      </c>
      <c r="BP8" s="40">
        <f t="shared" si="25"/>
      </c>
      <c r="BQ8" s="35">
        <f t="shared" si="26"/>
      </c>
      <c r="BR8" s="36">
        <f t="shared" si="27"/>
      </c>
      <c r="BS8" s="39">
        <f t="shared" si="28"/>
      </c>
      <c r="BT8" s="40">
        <f t="shared" si="29"/>
      </c>
      <c r="BU8" s="35">
        <f t="shared" si="30"/>
      </c>
      <c r="BV8" s="36">
        <f t="shared" si="31"/>
      </c>
      <c r="BW8" s="39">
        <f t="shared" si="32"/>
      </c>
      <c r="BX8" s="40">
        <f t="shared" si="33"/>
      </c>
      <c r="BY8" s="35">
        <f t="shared" si="34"/>
      </c>
      <c r="BZ8" s="36">
        <f t="shared" si="35"/>
      </c>
    </row>
    <row r="9" spans="2:78" ht="12.75">
      <c r="B9" s="49">
        <v>7</v>
      </c>
      <c r="C9" s="60">
        <v>7</v>
      </c>
      <c r="D9" s="61" t="s">
        <v>51</v>
      </c>
      <c r="E9" s="62">
        <v>1.6</v>
      </c>
      <c r="F9" s="63" t="s">
        <v>24</v>
      </c>
      <c r="G9" s="47">
        <f t="shared" si="0"/>
        <v>0</v>
      </c>
      <c r="H9" s="10">
        <f t="shared" si="1"/>
        <v>1</v>
      </c>
      <c r="J9" s="5">
        <f>IF($B$17&lt;&gt;"",INDEX(Riduttori!$E$2:$AL$520,($F$22-1)*13+$B9+1,J$2),0)</f>
        <v>0</v>
      </c>
      <c r="K9" s="5">
        <f>IF($B$17&lt;&gt;"",INDEX(Riduttori!$E$2:$AL$520,($F$22-1)*13+$B9+1,K$2),0)</f>
        <v>0</v>
      </c>
      <c r="L9" s="5">
        <f>IF($B$17&lt;&gt;"",INDEX(Riduttori!$E$2:$AL$520,($F$22-1)*13+$B9+1,L$2),0)</f>
        <v>0</v>
      </c>
      <c r="M9" s="5">
        <f>IF($B$17&lt;&gt;"",INDEX(Riduttori!$E$2:$AL$520,($F$22-1)*13+$B9+1,M$2),0)</f>
        <v>0</v>
      </c>
      <c r="N9" s="5">
        <f>IF($B$17&lt;&gt;"",INDEX(Riduttori!$E$2:$AL$520,($F$22-1)*13+$B9+1,N$2),0)</f>
        <v>0</v>
      </c>
      <c r="O9" s="5">
        <f>IF($B$17&lt;&gt;"",INDEX(Riduttori!$E$2:$AL$520,($F$22-1)*13+$B9+1,O$2),0)</f>
        <v>0</v>
      </c>
      <c r="P9" s="5">
        <f>IF($B$17&lt;&gt;"",INDEX(Riduttori!$E$2:$AL$520,($F$22-1)*13+$B9+1,P$2),0)</f>
        <v>0</v>
      </c>
      <c r="Q9" s="5">
        <f>IF($B$17&lt;&gt;"",INDEX(Riduttori!$E$2:$AL$520,($F$22-1)*13+$B9+1,Q$2),0)</f>
        <v>0</v>
      </c>
      <c r="R9" s="5">
        <f>IF($B$17&lt;&gt;"",INDEX(Riduttori!$E$2:$AL$520,($F$22-1)*13+$B9+1,R$2),0)</f>
        <v>0</v>
      </c>
      <c r="S9" s="5">
        <f>IF($B$17&lt;&gt;"",INDEX(Riduttori!$E$2:$AL$520,($F$22-1)*13+$B9+1,S$2),0)</f>
        <v>0</v>
      </c>
      <c r="T9" s="5">
        <f>IF($B$17&lt;&gt;"",INDEX(Riduttori!$E$2:$AL$520,($F$22-1)*13+$B9+1,T$2),0)</f>
        <v>0</v>
      </c>
      <c r="U9" s="5">
        <f>IF($B$17&lt;&gt;"",INDEX(Riduttori!$E$2:$AL$520,($F$22-1)*13+$B9+1,U$2),0)</f>
        <v>0</v>
      </c>
      <c r="V9" s="5">
        <f>IF($B$17&lt;&gt;"",INDEX(Riduttori!$E$2:$AL$520,($F$22-1)*13+$B9+1,V$2),0)</f>
        <v>0</v>
      </c>
      <c r="W9" s="5">
        <f>IF($B$17&lt;&gt;"",INDEX(Riduttori!$E$2:$AL$520,($F$22-1)*13+$B9+1,W$2),0)</f>
        <v>0</v>
      </c>
      <c r="X9" s="5">
        <f>IF($B$17&lt;&gt;"",INDEX(Riduttori!$E$2:$AL$520,($F$22-1)*13+$B9+1,X$2),0)</f>
        <v>0</v>
      </c>
      <c r="Y9" s="5">
        <f>IF($B$17&lt;&gt;"",INDEX(Riduttori!$E$2:$AL$520,($F$22-1)*13+$B9+1,Y$2),0)</f>
        <v>0</v>
      </c>
      <c r="Z9" s="5">
        <f>IF($B$17&lt;&gt;"",INDEX(Riduttori!$E$2:$AL$520,($F$22-1)*13+$B9+1,Z$2),0)</f>
        <v>0</v>
      </c>
      <c r="AA9" s="5">
        <f>IF($B$17&lt;&gt;"",INDEX(Riduttori!$E$2:$AL$520,($F$22-1)*13+$B9+1,AA$2),0)</f>
        <v>0</v>
      </c>
      <c r="AB9" s="5">
        <f>IF($B$17&lt;&gt;"",INDEX(Riduttori!$E$2:$AL$520,($F$22-1)*13+$B9+1,AB$2),0)</f>
        <v>0</v>
      </c>
      <c r="AC9" s="5">
        <f>IF($B$17&lt;&gt;"",INDEX(Riduttori!$E$2:$AL$520,($F$22-1)*13+$B9+1,AC$2),0)</f>
        <v>0</v>
      </c>
      <c r="AD9" s="5">
        <f>IF($B$17&lt;&gt;"",INDEX(Riduttori!$E$2:$AL$520,($F$22-1)*13+$B9+1,AD$2),0)</f>
        <v>0</v>
      </c>
      <c r="AE9" s="5">
        <f>IF($B$17&lt;&gt;"",INDEX(Riduttori!$E$2:$AL$520,($F$22-1)*13+$B9+1,AE$2),0)</f>
        <v>0</v>
      </c>
      <c r="AF9" s="5">
        <f>IF($B$17&lt;&gt;"",INDEX(Riduttori!$E$2:$AL$520,($F$22-1)*13+$B9+1,AF$2),0)</f>
        <v>0</v>
      </c>
      <c r="AG9" s="5">
        <f>IF($B$17&lt;&gt;"",INDEX(Riduttori!$E$2:$AL$520,($F$22-1)*13+$B9+1,AG$2),0)</f>
        <v>0</v>
      </c>
      <c r="AH9" s="5">
        <f>IF($B$17&lt;&gt;"",INDEX(Riduttori!$E$2:$AL$520,($F$22-1)*13+$B9+1,AH$2),0)</f>
        <v>0</v>
      </c>
      <c r="AI9" s="5">
        <f>IF($B$17&lt;&gt;"",INDEX(Riduttori!$E$2:$AL$520,($F$22-1)*13+$B9+1,AI$2),0)</f>
        <v>0</v>
      </c>
      <c r="AJ9" s="5">
        <f>IF($B$17&lt;&gt;"",INDEX(Riduttori!$E$2:$AL$520,($F$22-1)*13+$B9+1,AJ$2),0)</f>
        <v>0</v>
      </c>
      <c r="AK9" s="5">
        <f>IF($B$17&lt;&gt;"",INDEX(Riduttori!$E$2:$AL$520,($F$22-1)*13+$B9+1,AK$2),0)</f>
        <v>0</v>
      </c>
      <c r="AL9" s="5">
        <f>IF($B$17&lt;&gt;"",INDEX(Riduttori!$E$2:$AL$520,($F$22-1)*13+$B9+1,AL$2),0)</f>
        <v>0</v>
      </c>
      <c r="AM9" s="5">
        <f>IF($B$17&lt;&gt;"",INDEX(Riduttori!$E$2:$AL$520,($F$22-1)*13+$B9+1,AM$2),0)</f>
        <v>0</v>
      </c>
      <c r="AN9" s="5">
        <f>IF($B$17&lt;&gt;"",INDEX(Riduttori!$E$2:$AL$520,($F$22-1)*13+$B9+1,AN$2),0)</f>
        <v>0</v>
      </c>
      <c r="AO9" s="5">
        <f>IF($B$17&lt;&gt;"",INDEX(Riduttori!$E$2:$AL$520,($F$22-1)*13+$B9+1,AO$2),0)</f>
        <v>0</v>
      </c>
      <c r="AP9" s="5">
        <f>IF($B$17&lt;&gt;"",INDEX(Riduttori!$E$2:$AL$520,($F$22-1)*13+$B9+1,AP$2),0)</f>
        <v>0</v>
      </c>
      <c r="AQ9" s="5">
        <f>IF($B$17&lt;&gt;"",INDEX(Riduttori!$E$2:$AL$520,($F$22-1)*13+$B9+1,AQ$2),0)</f>
        <v>0</v>
      </c>
      <c r="AS9" s="35">
        <f t="shared" si="2"/>
      </c>
      <c r="AT9" s="36">
        <f t="shared" si="3"/>
      </c>
      <c r="AU9" s="39">
        <f t="shared" si="4"/>
      </c>
      <c r="AV9" s="40">
        <f t="shared" si="5"/>
      </c>
      <c r="AW9" s="35">
        <f t="shared" si="6"/>
      </c>
      <c r="AX9" s="36">
        <f t="shared" si="7"/>
      </c>
      <c r="AY9" s="39">
        <f t="shared" si="8"/>
      </c>
      <c r="AZ9" s="40">
        <f t="shared" si="9"/>
      </c>
      <c r="BA9" s="35">
        <f t="shared" si="10"/>
      </c>
      <c r="BB9" s="36">
        <f t="shared" si="11"/>
      </c>
      <c r="BC9" s="39">
        <f t="shared" si="12"/>
      </c>
      <c r="BD9" s="40">
        <f t="shared" si="13"/>
      </c>
      <c r="BE9" s="35">
        <f t="shared" si="14"/>
      </c>
      <c r="BF9" s="36">
        <f t="shared" si="15"/>
      </c>
      <c r="BG9" s="39">
        <f t="shared" si="16"/>
      </c>
      <c r="BH9" s="40">
        <f t="shared" si="17"/>
      </c>
      <c r="BI9" s="35">
        <f t="shared" si="18"/>
      </c>
      <c r="BJ9" s="36">
        <f t="shared" si="19"/>
      </c>
      <c r="BK9" s="39">
        <f t="shared" si="20"/>
      </c>
      <c r="BL9" s="40">
        <f t="shared" si="21"/>
      </c>
      <c r="BM9" s="35">
        <f t="shared" si="22"/>
      </c>
      <c r="BN9" s="36">
        <f t="shared" si="23"/>
      </c>
      <c r="BO9" s="39">
        <f t="shared" si="24"/>
      </c>
      <c r="BP9" s="40">
        <f t="shared" si="25"/>
      </c>
      <c r="BQ9" s="35">
        <f t="shared" si="26"/>
      </c>
      <c r="BR9" s="36">
        <f t="shared" si="27"/>
      </c>
      <c r="BS9" s="39">
        <f t="shared" si="28"/>
      </c>
      <c r="BT9" s="40">
        <f t="shared" si="29"/>
      </c>
      <c r="BU9" s="35">
        <f t="shared" si="30"/>
      </c>
      <c r="BV9" s="36">
        <f t="shared" si="31"/>
      </c>
      <c r="BW9" s="39">
        <f t="shared" si="32"/>
      </c>
      <c r="BX9" s="40">
        <f t="shared" si="33"/>
      </c>
      <c r="BY9" s="35">
        <f t="shared" si="34"/>
      </c>
      <c r="BZ9" s="36">
        <f t="shared" si="35"/>
      </c>
    </row>
    <row r="10" spans="2:78" ht="12.75">
      <c r="B10" s="49">
        <v>8</v>
      </c>
      <c r="C10" s="60">
        <v>14</v>
      </c>
      <c r="D10" s="61" t="s">
        <v>52</v>
      </c>
      <c r="E10" s="62">
        <v>2.15</v>
      </c>
      <c r="F10" s="63" t="s">
        <v>25</v>
      </c>
      <c r="G10" s="47">
        <f t="shared" si="0"/>
        <v>0</v>
      </c>
      <c r="H10" s="10">
        <f t="shared" si="1"/>
        <v>0</v>
      </c>
      <c r="J10" s="5">
        <f>IF($B$17&lt;&gt;"",INDEX(Riduttori!$E$2:$AL$520,($F$22-1)*13+$B10+1,J$2),0)</f>
        <v>0</v>
      </c>
      <c r="K10" s="5">
        <f>IF($B$17&lt;&gt;"",INDEX(Riduttori!$E$2:$AL$520,($F$22-1)*13+$B10+1,K$2),0)</f>
        <v>0</v>
      </c>
      <c r="L10" s="5">
        <f>IF($B$17&lt;&gt;"",INDEX(Riduttori!$E$2:$AL$520,($F$22-1)*13+$B10+1,L$2),0)</f>
        <v>0</v>
      </c>
      <c r="M10" s="5">
        <f>IF($B$17&lt;&gt;"",INDEX(Riduttori!$E$2:$AL$520,($F$22-1)*13+$B10+1,M$2),0)</f>
        <v>0</v>
      </c>
      <c r="N10" s="5">
        <f>IF($B$17&lt;&gt;"",INDEX(Riduttori!$E$2:$AL$520,($F$22-1)*13+$B10+1,N$2),0)</f>
        <v>0</v>
      </c>
      <c r="O10" s="5">
        <f>IF($B$17&lt;&gt;"",INDEX(Riduttori!$E$2:$AL$520,($F$22-1)*13+$B10+1,O$2),0)</f>
        <v>0</v>
      </c>
      <c r="P10" s="5">
        <f>IF($B$17&lt;&gt;"",INDEX(Riduttori!$E$2:$AL$520,($F$22-1)*13+$B10+1,P$2),0)</f>
        <v>0</v>
      </c>
      <c r="Q10" s="5">
        <f>IF($B$17&lt;&gt;"",INDEX(Riduttori!$E$2:$AL$520,($F$22-1)*13+$B10+1,Q$2),0)</f>
        <v>0</v>
      </c>
      <c r="R10" s="5">
        <f>IF($B$17&lt;&gt;"",INDEX(Riduttori!$E$2:$AL$520,($F$22-1)*13+$B10+1,R$2),0)</f>
        <v>0</v>
      </c>
      <c r="S10" s="5">
        <f>IF($B$17&lt;&gt;"",INDEX(Riduttori!$E$2:$AL$520,($F$22-1)*13+$B10+1,S$2),0)</f>
        <v>0</v>
      </c>
      <c r="T10" s="5">
        <f>IF($B$17&lt;&gt;"",INDEX(Riduttori!$E$2:$AL$520,($F$22-1)*13+$B10+1,T$2),0)</f>
        <v>0</v>
      </c>
      <c r="U10" s="5">
        <f>IF($B$17&lt;&gt;"",INDEX(Riduttori!$E$2:$AL$520,($F$22-1)*13+$B10+1,U$2),0)</f>
        <v>0</v>
      </c>
      <c r="V10" s="5">
        <f>IF($B$17&lt;&gt;"",INDEX(Riduttori!$E$2:$AL$520,($F$22-1)*13+$B10+1,V$2),0)</f>
        <v>0</v>
      </c>
      <c r="W10" s="5">
        <f>IF($B$17&lt;&gt;"",INDEX(Riduttori!$E$2:$AL$520,($F$22-1)*13+$B10+1,W$2),0)</f>
        <v>0</v>
      </c>
      <c r="X10" s="5">
        <f>IF($B$17&lt;&gt;"",INDEX(Riduttori!$E$2:$AL$520,($F$22-1)*13+$B10+1,X$2),0)</f>
        <v>0</v>
      </c>
      <c r="Y10" s="5">
        <f>IF($B$17&lt;&gt;"",INDEX(Riduttori!$E$2:$AL$520,($F$22-1)*13+$B10+1,Y$2),0)</f>
        <v>0</v>
      </c>
      <c r="Z10" s="5">
        <f>IF($B$17&lt;&gt;"",INDEX(Riduttori!$E$2:$AL$520,($F$22-1)*13+$B10+1,Z$2),0)</f>
        <v>0</v>
      </c>
      <c r="AA10" s="5">
        <f>IF($B$17&lt;&gt;"",INDEX(Riduttori!$E$2:$AL$520,($F$22-1)*13+$B10+1,AA$2),0)</f>
        <v>0</v>
      </c>
      <c r="AB10" s="5">
        <f>IF($B$17&lt;&gt;"",INDEX(Riduttori!$E$2:$AL$520,($F$22-1)*13+$B10+1,AB$2),0)</f>
        <v>0</v>
      </c>
      <c r="AC10" s="5">
        <f>IF($B$17&lt;&gt;"",INDEX(Riduttori!$E$2:$AL$520,($F$22-1)*13+$B10+1,AC$2),0)</f>
        <v>0</v>
      </c>
      <c r="AD10" s="5">
        <f>IF($B$17&lt;&gt;"",INDEX(Riduttori!$E$2:$AL$520,($F$22-1)*13+$B10+1,AD$2),0)</f>
        <v>0</v>
      </c>
      <c r="AE10" s="5">
        <f>IF($B$17&lt;&gt;"",INDEX(Riduttori!$E$2:$AL$520,($F$22-1)*13+$B10+1,AE$2),0)</f>
        <v>0</v>
      </c>
      <c r="AF10" s="5">
        <f>IF($B$17&lt;&gt;"",INDEX(Riduttori!$E$2:$AL$520,($F$22-1)*13+$B10+1,AF$2),0)</f>
        <v>0</v>
      </c>
      <c r="AG10" s="5">
        <f>IF($B$17&lt;&gt;"",INDEX(Riduttori!$E$2:$AL$520,($F$22-1)*13+$B10+1,AG$2),0)</f>
        <v>0</v>
      </c>
      <c r="AH10" s="5">
        <f>IF($B$17&lt;&gt;"",INDEX(Riduttori!$E$2:$AL$520,($F$22-1)*13+$B10+1,AH$2),0)</f>
        <v>0</v>
      </c>
      <c r="AI10" s="5">
        <f>IF($B$17&lt;&gt;"",INDEX(Riduttori!$E$2:$AL$520,($F$22-1)*13+$B10+1,AI$2),0)</f>
        <v>0</v>
      </c>
      <c r="AJ10" s="5">
        <f>IF($B$17&lt;&gt;"",INDEX(Riduttori!$E$2:$AL$520,($F$22-1)*13+$B10+1,AJ$2),0)</f>
        <v>0</v>
      </c>
      <c r="AK10" s="5">
        <f>IF($B$17&lt;&gt;"",INDEX(Riduttori!$E$2:$AL$520,($F$22-1)*13+$B10+1,AK$2),0)</f>
        <v>0</v>
      </c>
      <c r="AL10" s="5">
        <f>IF($B$17&lt;&gt;"",INDEX(Riduttori!$E$2:$AL$520,($F$22-1)*13+$B10+1,AL$2),0)</f>
        <v>0</v>
      </c>
      <c r="AM10" s="5">
        <f>IF($B$17&lt;&gt;"",INDEX(Riduttori!$E$2:$AL$520,($F$22-1)*13+$B10+1,AM$2),0)</f>
        <v>0</v>
      </c>
      <c r="AN10" s="5">
        <f>IF($B$17&lt;&gt;"",INDEX(Riduttori!$E$2:$AL$520,($F$22-1)*13+$B10+1,AN$2),0)</f>
        <v>0</v>
      </c>
      <c r="AO10" s="5">
        <f>IF($B$17&lt;&gt;"",INDEX(Riduttori!$E$2:$AL$520,($F$22-1)*13+$B10+1,AO$2),0)</f>
        <v>0</v>
      </c>
      <c r="AP10" s="5">
        <f>IF($B$17&lt;&gt;"",INDEX(Riduttori!$E$2:$AL$520,($F$22-1)*13+$B10+1,AP$2),0)</f>
        <v>0</v>
      </c>
      <c r="AQ10" s="5">
        <f>IF($B$17&lt;&gt;"",INDEX(Riduttori!$E$2:$AL$520,($F$22-1)*13+$B10+1,AQ$2),0)</f>
        <v>0</v>
      </c>
      <c r="AS10" s="35">
        <f t="shared" si="2"/>
      </c>
      <c r="AT10" s="36">
        <f t="shared" si="3"/>
      </c>
      <c r="AU10" s="39">
        <f t="shared" si="4"/>
      </c>
      <c r="AV10" s="40">
        <f t="shared" si="5"/>
      </c>
      <c r="AW10" s="35">
        <f t="shared" si="6"/>
      </c>
      <c r="AX10" s="36">
        <f t="shared" si="7"/>
      </c>
      <c r="AY10" s="39">
        <f t="shared" si="8"/>
      </c>
      <c r="AZ10" s="40">
        <f t="shared" si="9"/>
      </c>
      <c r="BA10" s="35">
        <f t="shared" si="10"/>
      </c>
      <c r="BB10" s="36">
        <f t="shared" si="11"/>
      </c>
      <c r="BC10" s="39">
        <f t="shared" si="12"/>
      </c>
      <c r="BD10" s="40">
        <f t="shared" si="13"/>
      </c>
      <c r="BE10" s="35">
        <f t="shared" si="14"/>
      </c>
      <c r="BF10" s="36">
        <f t="shared" si="15"/>
      </c>
      <c r="BG10" s="39">
        <f t="shared" si="16"/>
      </c>
      <c r="BH10" s="40">
        <f t="shared" si="17"/>
      </c>
      <c r="BI10" s="35">
        <f t="shared" si="18"/>
      </c>
      <c r="BJ10" s="36">
        <f t="shared" si="19"/>
      </c>
      <c r="BK10" s="39">
        <f t="shared" si="20"/>
      </c>
      <c r="BL10" s="40">
        <f t="shared" si="21"/>
      </c>
      <c r="BM10" s="35">
        <f t="shared" si="22"/>
      </c>
      <c r="BN10" s="36">
        <f t="shared" si="23"/>
      </c>
      <c r="BO10" s="39">
        <f t="shared" si="24"/>
      </c>
      <c r="BP10" s="40">
        <f t="shared" si="25"/>
      </c>
      <c r="BQ10" s="35">
        <f t="shared" si="26"/>
      </c>
      <c r="BR10" s="36">
        <f t="shared" si="27"/>
      </c>
      <c r="BS10" s="39">
        <f t="shared" si="28"/>
      </c>
      <c r="BT10" s="40">
        <f t="shared" si="29"/>
      </c>
      <c r="BU10" s="35">
        <f t="shared" si="30"/>
      </c>
      <c r="BV10" s="36">
        <f t="shared" si="31"/>
      </c>
      <c r="BW10" s="39">
        <f t="shared" si="32"/>
      </c>
      <c r="BX10" s="40">
        <f t="shared" si="33"/>
      </c>
      <c r="BY10" s="35">
        <f t="shared" si="34"/>
      </c>
      <c r="BZ10" s="36">
        <f t="shared" si="35"/>
      </c>
    </row>
    <row r="11" spans="2:78" ht="12.75">
      <c r="B11" s="49">
        <v>9</v>
      </c>
      <c r="C11" s="60">
        <v>5</v>
      </c>
      <c r="D11" s="61" t="s">
        <v>29</v>
      </c>
      <c r="E11" s="62">
        <v>1.7</v>
      </c>
      <c r="F11" s="63" t="s">
        <v>24</v>
      </c>
      <c r="G11" s="47">
        <f t="shared" si="0"/>
        <v>0</v>
      </c>
      <c r="H11" s="10">
        <f t="shared" si="1"/>
        <v>1</v>
      </c>
      <c r="J11" s="5">
        <f>IF($B$17&lt;&gt;"",INDEX(Riduttori!$E$2:$AL$520,($F$22-1)*13+$B11+1,J$2),0)</f>
        <v>0</v>
      </c>
      <c r="K11" s="5">
        <f>IF($B$17&lt;&gt;"",INDEX(Riduttori!$E$2:$AL$520,($F$22-1)*13+$B11+1,K$2),0)</f>
        <v>0</v>
      </c>
      <c r="L11" s="5">
        <f>IF($B$17&lt;&gt;"",INDEX(Riduttori!$E$2:$AL$520,($F$22-1)*13+$B11+1,L$2),0)</f>
        <v>0</v>
      </c>
      <c r="M11" s="5">
        <f>IF($B$17&lt;&gt;"",INDEX(Riduttori!$E$2:$AL$520,($F$22-1)*13+$B11+1,M$2),0)</f>
        <v>0</v>
      </c>
      <c r="N11" s="5">
        <f>IF($B$17&lt;&gt;"",INDEX(Riduttori!$E$2:$AL$520,($F$22-1)*13+$B11+1,N$2),0)</f>
        <v>0</v>
      </c>
      <c r="O11" s="5">
        <f>IF($B$17&lt;&gt;"",INDEX(Riduttori!$E$2:$AL$520,($F$22-1)*13+$B11+1,O$2),0)</f>
        <v>0</v>
      </c>
      <c r="P11" s="5">
        <f>IF($B$17&lt;&gt;"",INDEX(Riduttori!$E$2:$AL$520,($F$22-1)*13+$B11+1,P$2),0)</f>
        <v>0</v>
      </c>
      <c r="Q11" s="5">
        <f>IF($B$17&lt;&gt;"",INDEX(Riduttori!$E$2:$AL$520,($F$22-1)*13+$B11+1,Q$2),0)</f>
        <v>0</v>
      </c>
      <c r="R11" s="5">
        <f>IF($B$17&lt;&gt;"",INDEX(Riduttori!$E$2:$AL$520,($F$22-1)*13+$B11+1,R$2),0)</f>
        <v>0</v>
      </c>
      <c r="S11" s="5">
        <f>IF($B$17&lt;&gt;"",INDEX(Riduttori!$E$2:$AL$520,($F$22-1)*13+$B11+1,S$2),0)</f>
        <v>0</v>
      </c>
      <c r="T11" s="5">
        <f>IF($B$17&lt;&gt;"",INDEX(Riduttori!$E$2:$AL$520,($F$22-1)*13+$B11+1,T$2),0)</f>
        <v>0</v>
      </c>
      <c r="U11" s="5">
        <f>IF($B$17&lt;&gt;"",INDEX(Riduttori!$E$2:$AL$520,($F$22-1)*13+$B11+1,U$2),0)</f>
        <v>0</v>
      </c>
      <c r="V11" s="5">
        <f>IF($B$17&lt;&gt;"",INDEX(Riduttori!$E$2:$AL$520,($F$22-1)*13+$B11+1,V$2),0)</f>
        <v>0</v>
      </c>
      <c r="W11" s="5">
        <f>IF($B$17&lt;&gt;"",INDEX(Riduttori!$E$2:$AL$520,($F$22-1)*13+$B11+1,W$2),0)</f>
        <v>0</v>
      </c>
      <c r="X11" s="5">
        <f>IF($B$17&lt;&gt;"",INDEX(Riduttori!$E$2:$AL$520,($F$22-1)*13+$B11+1,X$2),0)</f>
        <v>0</v>
      </c>
      <c r="Y11" s="5">
        <f>IF($B$17&lt;&gt;"",INDEX(Riduttori!$E$2:$AL$520,($F$22-1)*13+$B11+1,Y$2),0)</f>
        <v>0</v>
      </c>
      <c r="Z11" s="5">
        <f>IF($B$17&lt;&gt;"",INDEX(Riduttori!$E$2:$AL$520,($F$22-1)*13+$B11+1,Z$2),0)</f>
        <v>0</v>
      </c>
      <c r="AA11" s="5">
        <f>IF($B$17&lt;&gt;"",INDEX(Riduttori!$E$2:$AL$520,($F$22-1)*13+$B11+1,AA$2),0)</f>
        <v>0</v>
      </c>
      <c r="AB11" s="5">
        <f>IF($B$17&lt;&gt;"",INDEX(Riduttori!$E$2:$AL$520,($F$22-1)*13+$B11+1,AB$2),0)</f>
        <v>0</v>
      </c>
      <c r="AC11" s="5">
        <f>IF($B$17&lt;&gt;"",INDEX(Riduttori!$E$2:$AL$520,($F$22-1)*13+$B11+1,AC$2),0)</f>
        <v>0</v>
      </c>
      <c r="AD11" s="5">
        <f>IF($B$17&lt;&gt;"",INDEX(Riduttori!$E$2:$AL$520,($F$22-1)*13+$B11+1,AD$2),0)</f>
        <v>0</v>
      </c>
      <c r="AE11" s="5">
        <f>IF($B$17&lt;&gt;"",INDEX(Riduttori!$E$2:$AL$520,($F$22-1)*13+$B11+1,AE$2),0)</f>
        <v>0</v>
      </c>
      <c r="AF11" s="5">
        <f>IF($B$17&lt;&gt;"",INDEX(Riduttori!$E$2:$AL$520,($F$22-1)*13+$B11+1,AF$2),0)</f>
        <v>0</v>
      </c>
      <c r="AG11" s="5">
        <f>IF($B$17&lt;&gt;"",INDEX(Riduttori!$E$2:$AL$520,($F$22-1)*13+$B11+1,AG$2),0)</f>
        <v>0</v>
      </c>
      <c r="AH11" s="5">
        <f>IF($B$17&lt;&gt;"",INDEX(Riduttori!$E$2:$AL$520,($F$22-1)*13+$B11+1,AH$2),0)</f>
        <v>0</v>
      </c>
      <c r="AI11" s="5">
        <f>IF($B$17&lt;&gt;"",INDEX(Riduttori!$E$2:$AL$520,($F$22-1)*13+$B11+1,AI$2),0)</f>
        <v>0</v>
      </c>
      <c r="AJ11" s="5">
        <f>IF($B$17&lt;&gt;"",INDEX(Riduttori!$E$2:$AL$520,($F$22-1)*13+$B11+1,AJ$2),0)</f>
        <v>0</v>
      </c>
      <c r="AK11" s="5">
        <f>IF($B$17&lt;&gt;"",INDEX(Riduttori!$E$2:$AL$520,($F$22-1)*13+$B11+1,AK$2),0)</f>
        <v>0</v>
      </c>
      <c r="AL11" s="5">
        <f>IF($B$17&lt;&gt;"",INDEX(Riduttori!$E$2:$AL$520,($F$22-1)*13+$B11+1,AL$2),0)</f>
        <v>0</v>
      </c>
      <c r="AM11" s="5">
        <f>IF($B$17&lt;&gt;"",INDEX(Riduttori!$E$2:$AL$520,($F$22-1)*13+$B11+1,AM$2),0)</f>
        <v>0</v>
      </c>
      <c r="AN11" s="5">
        <f>IF($B$17&lt;&gt;"",INDEX(Riduttori!$E$2:$AL$520,($F$22-1)*13+$B11+1,AN$2),0)</f>
        <v>0</v>
      </c>
      <c r="AO11" s="5">
        <f>IF($B$17&lt;&gt;"",INDEX(Riduttori!$E$2:$AL$520,($F$22-1)*13+$B11+1,AO$2),0)</f>
        <v>0</v>
      </c>
      <c r="AP11" s="5">
        <f>IF($B$17&lt;&gt;"",INDEX(Riduttori!$E$2:$AL$520,($F$22-1)*13+$B11+1,AP$2),0)</f>
        <v>0</v>
      </c>
      <c r="AQ11" s="5">
        <f>IF($B$17&lt;&gt;"",INDEX(Riduttori!$E$2:$AL$520,($F$22-1)*13+$B11+1,AQ$2),0)</f>
        <v>0</v>
      </c>
      <c r="AS11" s="35">
        <f t="shared" si="2"/>
      </c>
      <c r="AT11" s="36">
        <f t="shared" si="3"/>
      </c>
      <c r="AU11" s="39">
        <f t="shared" si="4"/>
      </c>
      <c r="AV11" s="40">
        <f t="shared" si="5"/>
      </c>
      <c r="AW11" s="35">
        <f t="shared" si="6"/>
      </c>
      <c r="AX11" s="36">
        <f t="shared" si="7"/>
      </c>
      <c r="AY11" s="39">
        <f t="shared" si="8"/>
      </c>
      <c r="AZ11" s="40">
        <f t="shared" si="9"/>
      </c>
      <c r="BA11" s="35">
        <f t="shared" si="10"/>
      </c>
      <c r="BB11" s="36">
        <f t="shared" si="11"/>
      </c>
      <c r="BC11" s="39">
        <f t="shared" si="12"/>
      </c>
      <c r="BD11" s="40">
        <f t="shared" si="13"/>
      </c>
      <c r="BE11" s="35">
        <f t="shared" si="14"/>
      </c>
      <c r="BF11" s="36">
        <f t="shared" si="15"/>
      </c>
      <c r="BG11" s="39">
        <f t="shared" si="16"/>
      </c>
      <c r="BH11" s="40">
        <f t="shared" si="17"/>
      </c>
      <c r="BI11" s="35">
        <f t="shared" si="18"/>
      </c>
      <c r="BJ11" s="36">
        <f t="shared" si="19"/>
      </c>
      <c r="BK11" s="39">
        <f t="shared" si="20"/>
      </c>
      <c r="BL11" s="40">
        <f t="shared" si="21"/>
      </c>
      <c r="BM11" s="35">
        <f t="shared" si="22"/>
      </c>
      <c r="BN11" s="36">
        <f t="shared" si="23"/>
      </c>
      <c r="BO11" s="39">
        <f t="shared" si="24"/>
      </c>
      <c r="BP11" s="40">
        <f t="shared" si="25"/>
      </c>
      <c r="BQ11" s="35">
        <f t="shared" si="26"/>
      </c>
      <c r="BR11" s="36">
        <f t="shared" si="27"/>
      </c>
      <c r="BS11" s="39">
        <f t="shared" si="28"/>
      </c>
      <c r="BT11" s="40">
        <f t="shared" si="29"/>
      </c>
      <c r="BU11" s="35">
        <f t="shared" si="30"/>
      </c>
      <c r="BV11" s="36">
        <f t="shared" si="31"/>
      </c>
      <c r="BW11" s="39">
        <f t="shared" si="32"/>
      </c>
      <c r="BX11" s="40">
        <f t="shared" si="33"/>
      </c>
      <c r="BY11" s="35">
        <f t="shared" si="34"/>
      </c>
      <c r="BZ11" s="36">
        <f t="shared" si="35"/>
      </c>
    </row>
    <row r="12" spans="2:78" ht="12.75">
      <c r="B12" s="49">
        <v>10</v>
      </c>
      <c r="C12" s="60">
        <v>8</v>
      </c>
      <c r="D12" s="61" t="s">
        <v>53</v>
      </c>
      <c r="E12" s="62">
        <v>1.3</v>
      </c>
      <c r="F12" s="63" t="s">
        <v>24</v>
      </c>
      <c r="G12" s="47">
        <f t="shared" si="0"/>
        <v>0</v>
      </c>
      <c r="H12" s="10">
        <f t="shared" si="1"/>
        <v>1</v>
      </c>
      <c r="J12" s="5">
        <f>IF($B$17&lt;&gt;"",INDEX(Riduttori!$E$2:$AL$520,($F$22-1)*13+$B12+1,J$2),0)</f>
        <v>0</v>
      </c>
      <c r="K12" s="5">
        <f>IF($B$17&lt;&gt;"",INDEX(Riduttori!$E$2:$AL$520,($F$22-1)*13+$B12+1,K$2),0)</f>
        <v>0</v>
      </c>
      <c r="L12" s="5">
        <f>IF($B$17&lt;&gt;"",INDEX(Riduttori!$E$2:$AL$520,($F$22-1)*13+$B12+1,L$2),0)</f>
        <v>0</v>
      </c>
      <c r="M12" s="5">
        <f>IF($B$17&lt;&gt;"",INDEX(Riduttori!$E$2:$AL$520,($F$22-1)*13+$B12+1,M$2),0)</f>
        <v>0</v>
      </c>
      <c r="N12" s="5">
        <f>IF($B$17&lt;&gt;"",INDEX(Riduttori!$E$2:$AL$520,($F$22-1)*13+$B12+1,N$2),0)</f>
        <v>0</v>
      </c>
      <c r="O12" s="5">
        <f>IF($B$17&lt;&gt;"",INDEX(Riduttori!$E$2:$AL$520,($F$22-1)*13+$B12+1,O$2),0)</f>
        <v>0</v>
      </c>
      <c r="P12" s="5">
        <f>IF($B$17&lt;&gt;"",INDEX(Riduttori!$E$2:$AL$520,($F$22-1)*13+$B12+1,P$2),0)</f>
        <v>0</v>
      </c>
      <c r="Q12" s="5">
        <f>IF($B$17&lt;&gt;"",INDEX(Riduttori!$E$2:$AL$520,($F$22-1)*13+$B12+1,Q$2),0)</f>
        <v>0</v>
      </c>
      <c r="R12" s="5">
        <f>IF($B$17&lt;&gt;"",INDEX(Riduttori!$E$2:$AL$520,($F$22-1)*13+$B12+1,R$2),0)</f>
        <v>0</v>
      </c>
      <c r="S12" s="5">
        <f>IF($B$17&lt;&gt;"",INDEX(Riduttori!$E$2:$AL$520,($F$22-1)*13+$B12+1,S$2),0)</f>
        <v>0</v>
      </c>
      <c r="T12" s="5">
        <f>IF($B$17&lt;&gt;"",INDEX(Riduttori!$E$2:$AL$520,($F$22-1)*13+$B12+1,T$2),0)</f>
        <v>0</v>
      </c>
      <c r="U12" s="5">
        <f>IF($B$17&lt;&gt;"",INDEX(Riduttori!$E$2:$AL$520,($F$22-1)*13+$B12+1,U$2),0)</f>
        <v>0</v>
      </c>
      <c r="V12" s="5">
        <f>IF($B$17&lt;&gt;"",INDEX(Riduttori!$E$2:$AL$520,($F$22-1)*13+$B12+1,V$2),0)</f>
        <v>0</v>
      </c>
      <c r="W12" s="5">
        <f>IF($B$17&lt;&gt;"",INDEX(Riduttori!$E$2:$AL$520,($F$22-1)*13+$B12+1,W$2),0)</f>
        <v>0</v>
      </c>
      <c r="X12" s="5">
        <f>IF($B$17&lt;&gt;"",INDEX(Riduttori!$E$2:$AL$520,($F$22-1)*13+$B12+1,X$2),0)</f>
        <v>0</v>
      </c>
      <c r="Y12" s="5">
        <f>IF($B$17&lt;&gt;"",INDEX(Riduttori!$E$2:$AL$520,($F$22-1)*13+$B12+1,Y$2),0)</f>
        <v>0</v>
      </c>
      <c r="Z12" s="5">
        <f>IF($B$17&lt;&gt;"",INDEX(Riduttori!$E$2:$AL$520,($F$22-1)*13+$B12+1,Z$2),0)</f>
        <v>0</v>
      </c>
      <c r="AA12" s="5">
        <f>IF($B$17&lt;&gt;"",INDEX(Riduttori!$E$2:$AL$520,($F$22-1)*13+$B12+1,AA$2),0)</f>
        <v>0</v>
      </c>
      <c r="AB12" s="5">
        <f>IF($B$17&lt;&gt;"",INDEX(Riduttori!$E$2:$AL$520,($F$22-1)*13+$B12+1,AB$2),0)</f>
        <v>0</v>
      </c>
      <c r="AC12" s="5">
        <f>IF($B$17&lt;&gt;"",INDEX(Riduttori!$E$2:$AL$520,($F$22-1)*13+$B12+1,AC$2),0)</f>
        <v>0</v>
      </c>
      <c r="AD12" s="5">
        <f>IF($B$17&lt;&gt;"",INDEX(Riduttori!$E$2:$AL$520,($F$22-1)*13+$B12+1,AD$2),0)</f>
        <v>0</v>
      </c>
      <c r="AE12" s="5">
        <f>IF($B$17&lt;&gt;"",INDEX(Riduttori!$E$2:$AL$520,($F$22-1)*13+$B12+1,AE$2),0)</f>
        <v>0</v>
      </c>
      <c r="AF12" s="5">
        <f>IF($B$17&lt;&gt;"",INDEX(Riduttori!$E$2:$AL$520,($F$22-1)*13+$B12+1,AF$2),0)</f>
        <v>0</v>
      </c>
      <c r="AG12" s="5">
        <f>IF($B$17&lt;&gt;"",INDEX(Riduttori!$E$2:$AL$520,($F$22-1)*13+$B12+1,AG$2),0)</f>
        <v>0</v>
      </c>
      <c r="AH12" s="5">
        <f>IF($B$17&lt;&gt;"",INDEX(Riduttori!$E$2:$AL$520,($F$22-1)*13+$B12+1,AH$2),0)</f>
        <v>0</v>
      </c>
      <c r="AI12" s="5">
        <f>IF($B$17&lt;&gt;"",INDEX(Riduttori!$E$2:$AL$520,($F$22-1)*13+$B12+1,AI$2),0)</f>
        <v>0</v>
      </c>
      <c r="AJ12" s="5">
        <f>IF($B$17&lt;&gt;"",INDEX(Riduttori!$E$2:$AL$520,($F$22-1)*13+$B12+1,AJ$2),0)</f>
        <v>0</v>
      </c>
      <c r="AK12" s="5">
        <f>IF($B$17&lt;&gt;"",INDEX(Riduttori!$E$2:$AL$520,($F$22-1)*13+$B12+1,AK$2),0)</f>
        <v>0</v>
      </c>
      <c r="AL12" s="5">
        <f>IF($B$17&lt;&gt;"",INDEX(Riduttori!$E$2:$AL$520,($F$22-1)*13+$B12+1,AL$2),0)</f>
        <v>0</v>
      </c>
      <c r="AM12" s="5">
        <f>IF($B$17&lt;&gt;"",INDEX(Riduttori!$E$2:$AL$520,($F$22-1)*13+$B12+1,AM$2),0)</f>
        <v>0</v>
      </c>
      <c r="AN12" s="5">
        <f>IF($B$17&lt;&gt;"",INDEX(Riduttori!$E$2:$AL$520,($F$22-1)*13+$B12+1,AN$2),0)</f>
        <v>0</v>
      </c>
      <c r="AO12" s="5">
        <f>IF($B$17&lt;&gt;"",INDEX(Riduttori!$E$2:$AL$520,($F$22-1)*13+$B12+1,AO$2),0)</f>
        <v>0</v>
      </c>
      <c r="AP12" s="5">
        <f>IF($B$17&lt;&gt;"",INDEX(Riduttori!$E$2:$AL$520,($F$22-1)*13+$B12+1,AP$2),0)</f>
        <v>0</v>
      </c>
      <c r="AQ12" s="5">
        <f>IF($B$17&lt;&gt;"",INDEX(Riduttori!$E$2:$AL$520,($F$22-1)*13+$B12+1,AQ$2),0)</f>
        <v>0</v>
      </c>
      <c r="AS12" s="35">
        <f t="shared" si="2"/>
      </c>
      <c r="AT12" s="36">
        <f t="shared" si="3"/>
      </c>
      <c r="AU12" s="39">
        <f t="shared" si="4"/>
      </c>
      <c r="AV12" s="40">
        <f t="shared" si="5"/>
      </c>
      <c r="AW12" s="35">
        <f t="shared" si="6"/>
      </c>
      <c r="AX12" s="36">
        <f t="shared" si="7"/>
      </c>
      <c r="AY12" s="39">
        <f t="shared" si="8"/>
      </c>
      <c r="AZ12" s="40">
        <f t="shared" si="9"/>
      </c>
      <c r="BA12" s="35">
        <f t="shared" si="10"/>
      </c>
      <c r="BB12" s="36">
        <f t="shared" si="11"/>
      </c>
      <c r="BC12" s="39">
        <f t="shared" si="12"/>
      </c>
      <c r="BD12" s="40">
        <f t="shared" si="13"/>
      </c>
      <c r="BE12" s="35">
        <f t="shared" si="14"/>
      </c>
      <c r="BF12" s="36">
        <f t="shared" si="15"/>
      </c>
      <c r="BG12" s="39">
        <f t="shared" si="16"/>
      </c>
      <c r="BH12" s="40">
        <f t="shared" si="17"/>
      </c>
      <c r="BI12" s="35">
        <f t="shared" si="18"/>
      </c>
      <c r="BJ12" s="36">
        <f t="shared" si="19"/>
      </c>
      <c r="BK12" s="39">
        <f t="shared" si="20"/>
      </c>
      <c r="BL12" s="40">
        <f t="shared" si="21"/>
      </c>
      <c r="BM12" s="35">
        <f t="shared" si="22"/>
      </c>
      <c r="BN12" s="36">
        <f t="shared" si="23"/>
      </c>
      <c r="BO12" s="39">
        <f t="shared" si="24"/>
      </c>
      <c r="BP12" s="40">
        <f t="shared" si="25"/>
      </c>
      <c r="BQ12" s="35">
        <f t="shared" si="26"/>
      </c>
      <c r="BR12" s="36">
        <f t="shared" si="27"/>
      </c>
      <c r="BS12" s="39">
        <f t="shared" si="28"/>
      </c>
      <c r="BT12" s="40">
        <f t="shared" si="29"/>
      </c>
      <c r="BU12" s="35">
        <f t="shared" si="30"/>
      </c>
      <c r="BV12" s="36">
        <f t="shared" si="31"/>
      </c>
      <c r="BW12" s="39">
        <f t="shared" si="32"/>
      </c>
      <c r="BX12" s="40">
        <f t="shared" si="33"/>
      </c>
      <c r="BY12" s="35">
        <f t="shared" si="34"/>
      </c>
      <c r="BZ12" s="36">
        <f t="shared" si="35"/>
      </c>
    </row>
    <row r="13" spans="2:78" ht="12.75" customHeight="1" thickBot="1">
      <c r="B13" s="50">
        <v>11</v>
      </c>
      <c r="C13" s="64">
        <v>13</v>
      </c>
      <c r="D13" s="65" t="s">
        <v>54</v>
      </c>
      <c r="E13" s="66">
        <v>1.95</v>
      </c>
      <c r="F13" s="67" t="s">
        <v>24</v>
      </c>
      <c r="G13" s="47">
        <f t="shared" si="0"/>
        <v>0</v>
      </c>
      <c r="H13" s="10">
        <f t="shared" si="1"/>
        <v>1</v>
      </c>
      <c r="J13" s="5">
        <f>IF($B$17&lt;&gt;"",INDEX(Riduttori!$E$2:$AL$520,($F$22-1)*13+$B13+1,J$2),0)</f>
        <v>0</v>
      </c>
      <c r="K13" s="5">
        <f>IF($B$17&lt;&gt;"",INDEX(Riduttori!$E$2:$AL$520,($F$22-1)*13+$B13+1,K$2),0)</f>
        <v>0</v>
      </c>
      <c r="L13" s="5">
        <f>IF($B$17&lt;&gt;"",INDEX(Riduttori!$E$2:$AL$520,($F$22-1)*13+$B13+1,L$2),0)</f>
        <v>0</v>
      </c>
      <c r="M13" s="5">
        <f>IF($B$17&lt;&gt;"",INDEX(Riduttori!$E$2:$AL$520,($F$22-1)*13+$B13+1,M$2),0)</f>
        <v>0</v>
      </c>
      <c r="N13" s="5">
        <f>IF($B$17&lt;&gt;"",INDEX(Riduttori!$E$2:$AL$520,($F$22-1)*13+$B13+1,N$2),0)</f>
        <v>0</v>
      </c>
      <c r="O13" s="5">
        <f>IF($B$17&lt;&gt;"",INDEX(Riduttori!$E$2:$AL$520,($F$22-1)*13+$B13+1,O$2),0)</f>
        <v>0</v>
      </c>
      <c r="P13" s="5">
        <f>IF($B$17&lt;&gt;"",INDEX(Riduttori!$E$2:$AL$520,($F$22-1)*13+$B13+1,P$2),0)</f>
        <v>0</v>
      </c>
      <c r="Q13" s="5">
        <f>IF($B$17&lt;&gt;"",INDEX(Riduttori!$E$2:$AL$520,($F$22-1)*13+$B13+1,Q$2),0)</f>
        <v>0</v>
      </c>
      <c r="R13" s="5">
        <f>IF($B$17&lt;&gt;"",INDEX(Riduttori!$E$2:$AL$520,($F$22-1)*13+$B13+1,R$2),0)</f>
        <v>0</v>
      </c>
      <c r="S13" s="5">
        <f>IF($B$17&lt;&gt;"",INDEX(Riduttori!$E$2:$AL$520,($F$22-1)*13+$B13+1,S$2),0)</f>
        <v>0</v>
      </c>
      <c r="T13" s="5">
        <f>IF($B$17&lt;&gt;"",INDEX(Riduttori!$E$2:$AL$520,($F$22-1)*13+$B13+1,T$2),0)</f>
        <v>0</v>
      </c>
      <c r="U13" s="5">
        <f>IF($B$17&lt;&gt;"",INDEX(Riduttori!$E$2:$AL$520,($F$22-1)*13+$B13+1,U$2),0)</f>
        <v>0</v>
      </c>
      <c r="V13" s="5">
        <f>IF($B$17&lt;&gt;"",INDEX(Riduttori!$E$2:$AL$520,($F$22-1)*13+$B13+1,V$2),0)</f>
        <v>0</v>
      </c>
      <c r="W13" s="5">
        <f>IF($B$17&lt;&gt;"",INDEX(Riduttori!$E$2:$AL$520,($F$22-1)*13+$B13+1,W$2),0)</f>
        <v>0</v>
      </c>
      <c r="X13" s="5">
        <f>IF($B$17&lt;&gt;"",INDEX(Riduttori!$E$2:$AL$520,($F$22-1)*13+$B13+1,X$2),0)</f>
        <v>0</v>
      </c>
      <c r="Y13" s="5">
        <f>IF($B$17&lt;&gt;"",INDEX(Riduttori!$E$2:$AL$520,($F$22-1)*13+$B13+1,Y$2),0)</f>
        <v>0</v>
      </c>
      <c r="Z13" s="5">
        <f>IF($B$17&lt;&gt;"",INDEX(Riduttori!$E$2:$AL$520,($F$22-1)*13+$B13+1,Z$2),0)</f>
        <v>0</v>
      </c>
      <c r="AA13" s="5">
        <f>IF($B$17&lt;&gt;"",INDEX(Riduttori!$E$2:$AL$520,($F$22-1)*13+$B13+1,AA$2),0)</f>
        <v>0</v>
      </c>
      <c r="AB13" s="5">
        <f>IF($B$17&lt;&gt;"",INDEX(Riduttori!$E$2:$AL$520,($F$22-1)*13+$B13+1,AB$2),0)</f>
        <v>0</v>
      </c>
      <c r="AC13" s="5">
        <f>IF($B$17&lt;&gt;"",INDEX(Riduttori!$E$2:$AL$520,($F$22-1)*13+$B13+1,AC$2),0)</f>
        <v>0</v>
      </c>
      <c r="AD13" s="5">
        <f>IF($B$17&lt;&gt;"",INDEX(Riduttori!$E$2:$AL$520,($F$22-1)*13+$B13+1,AD$2),0)</f>
        <v>0</v>
      </c>
      <c r="AE13" s="5">
        <f>IF($B$17&lt;&gt;"",INDEX(Riduttori!$E$2:$AL$520,($F$22-1)*13+$B13+1,AE$2),0)</f>
        <v>0</v>
      </c>
      <c r="AF13" s="5">
        <f>IF($B$17&lt;&gt;"",INDEX(Riduttori!$E$2:$AL$520,($F$22-1)*13+$B13+1,AF$2),0)</f>
        <v>0</v>
      </c>
      <c r="AG13" s="5">
        <f>IF($B$17&lt;&gt;"",INDEX(Riduttori!$E$2:$AL$520,($F$22-1)*13+$B13+1,AG$2),0)</f>
        <v>0</v>
      </c>
      <c r="AH13" s="5">
        <f>IF($B$17&lt;&gt;"",INDEX(Riduttori!$E$2:$AL$520,($F$22-1)*13+$B13+1,AH$2),0)</f>
        <v>0</v>
      </c>
      <c r="AI13" s="5">
        <f>IF($B$17&lt;&gt;"",INDEX(Riduttori!$E$2:$AL$520,($F$22-1)*13+$B13+1,AI$2),0)</f>
        <v>0</v>
      </c>
      <c r="AJ13" s="5">
        <f>IF($B$17&lt;&gt;"",INDEX(Riduttori!$E$2:$AL$520,($F$22-1)*13+$B13+1,AJ$2),0)</f>
        <v>0</v>
      </c>
      <c r="AK13" s="5">
        <f>IF($B$17&lt;&gt;"",INDEX(Riduttori!$E$2:$AL$520,($F$22-1)*13+$B13+1,AK$2),0)</f>
        <v>0</v>
      </c>
      <c r="AL13" s="5">
        <f>IF($B$17&lt;&gt;"",INDEX(Riduttori!$E$2:$AL$520,($F$22-1)*13+$B13+1,AL$2),0)</f>
        <v>0</v>
      </c>
      <c r="AM13" s="5">
        <f>IF($B$17&lt;&gt;"",INDEX(Riduttori!$E$2:$AL$520,($F$22-1)*13+$B13+1,AM$2),0)</f>
        <v>0</v>
      </c>
      <c r="AN13" s="5">
        <f>IF($B$17&lt;&gt;"",INDEX(Riduttori!$E$2:$AL$520,($F$22-1)*13+$B13+1,AN$2),0)</f>
        <v>0</v>
      </c>
      <c r="AO13" s="5">
        <f>IF($B$17&lt;&gt;"",INDEX(Riduttori!$E$2:$AL$520,($F$22-1)*13+$B13+1,AO$2),0)</f>
        <v>0</v>
      </c>
      <c r="AP13" s="5">
        <f>IF($B$17&lt;&gt;"",INDEX(Riduttori!$E$2:$AL$520,($F$22-1)*13+$B13+1,AP$2),0)</f>
        <v>0</v>
      </c>
      <c r="AQ13" s="5">
        <f>IF($B$17&lt;&gt;"",INDEX(Riduttori!$E$2:$AL$520,($F$22-1)*13+$B13+1,AQ$2),0)</f>
        <v>0</v>
      </c>
      <c r="AS13" s="37">
        <f t="shared" si="2"/>
      </c>
      <c r="AT13" s="38">
        <f t="shared" si="3"/>
      </c>
      <c r="AU13" s="41">
        <f t="shared" si="4"/>
      </c>
      <c r="AV13" s="42">
        <f t="shared" si="5"/>
      </c>
      <c r="AW13" s="37">
        <f t="shared" si="6"/>
      </c>
      <c r="AX13" s="38">
        <f t="shared" si="7"/>
      </c>
      <c r="AY13" s="41">
        <f t="shared" si="8"/>
      </c>
      <c r="AZ13" s="42">
        <f t="shared" si="9"/>
      </c>
      <c r="BA13" s="37">
        <f t="shared" si="10"/>
      </c>
      <c r="BB13" s="38">
        <f t="shared" si="11"/>
      </c>
      <c r="BC13" s="41">
        <f t="shared" si="12"/>
      </c>
      <c r="BD13" s="42">
        <f t="shared" si="13"/>
      </c>
      <c r="BE13" s="37">
        <f t="shared" si="14"/>
      </c>
      <c r="BF13" s="38">
        <f t="shared" si="15"/>
      </c>
      <c r="BG13" s="41">
        <f t="shared" si="16"/>
      </c>
      <c r="BH13" s="42">
        <f t="shared" si="17"/>
      </c>
      <c r="BI13" s="37">
        <f t="shared" si="18"/>
      </c>
      <c r="BJ13" s="38">
        <f t="shared" si="19"/>
      </c>
      <c r="BK13" s="41">
        <f t="shared" si="20"/>
      </c>
      <c r="BL13" s="42">
        <f t="shared" si="21"/>
      </c>
      <c r="BM13" s="37">
        <f t="shared" si="22"/>
      </c>
      <c r="BN13" s="38">
        <f t="shared" si="23"/>
      </c>
      <c r="BO13" s="41">
        <f t="shared" si="24"/>
      </c>
      <c r="BP13" s="42">
        <f t="shared" si="25"/>
      </c>
      <c r="BQ13" s="37">
        <f t="shared" si="26"/>
      </c>
      <c r="BR13" s="38">
        <f t="shared" si="27"/>
      </c>
      <c r="BS13" s="41">
        <f t="shared" si="28"/>
      </c>
      <c r="BT13" s="42">
        <f t="shared" si="29"/>
      </c>
      <c r="BU13" s="37">
        <f t="shared" si="30"/>
      </c>
      <c r="BV13" s="38">
        <f t="shared" si="31"/>
      </c>
      <c r="BW13" s="41">
        <f t="shared" si="32"/>
      </c>
      <c r="BX13" s="42">
        <f t="shared" si="33"/>
      </c>
      <c r="BY13" s="37">
        <f t="shared" si="34"/>
      </c>
      <c r="BZ13" s="38">
        <f t="shared" si="35"/>
      </c>
    </row>
    <row r="14" spans="45:78" ht="10.5" customHeight="1" hidden="1">
      <c r="AS14" s="1">
        <f>IF(AS2="",0,1)</f>
        <v>1</v>
      </c>
      <c r="AT14" s="1">
        <f>IF(AS2="",0,1)</f>
        <v>1</v>
      </c>
      <c r="AU14" s="1">
        <f>IF(AU2="",0,1)</f>
        <v>1</v>
      </c>
      <c r="AV14" s="1">
        <f>IF(AU2="",0,1)</f>
        <v>1</v>
      </c>
      <c r="AW14" s="1">
        <f>IF(AW2="",0,1)</f>
        <v>1</v>
      </c>
      <c r="AX14" s="1">
        <f>IF(AW2="",0,1)</f>
        <v>1</v>
      </c>
      <c r="AY14" s="1">
        <f>IF(AY2="",0,1)</f>
        <v>1</v>
      </c>
      <c r="AZ14" s="1">
        <f>IF(AY2="",0,1)</f>
        <v>1</v>
      </c>
      <c r="BA14" s="1">
        <f>IF(BA2="",0,1)</f>
        <v>1</v>
      </c>
      <c r="BB14" s="1">
        <f>IF(BA2="",0,1)</f>
        <v>1</v>
      </c>
      <c r="BC14" s="1">
        <f>IF(BC2="",0,1)</f>
        <v>1</v>
      </c>
      <c r="BD14" s="1">
        <f>IF(BC2="",0,1)</f>
        <v>1</v>
      </c>
      <c r="BE14" s="1">
        <f>IF(BE2="",0,1)</f>
        <v>1</v>
      </c>
      <c r="BF14" s="1">
        <f>IF(BE2="",0,1)</f>
        <v>1</v>
      </c>
      <c r="BG14" s="1">
        <f>IF(BG2="",0,1)</f>
        <v>1</v>
      </c>
      <c r="BH14" s="1">
        <f>IF(BG2="",0,1)</f>
        <v>1</v>
      </c>
      <c r="BI14" s="1">
        <f>IF(BI2="",0,1)</f>
        <v>1</v>
      </c>
      <c r="BJ14" s="1">
        <f>IF(BI2="",0,1)</f>
        <v>1</v>
      </c>
      <c r="BK14" s="1">
        <f>IF(BK2="",0,1)</f>
        <v>1</v>
      </c>
      <c r="BL14" s="1">
        <f>IF(BK2="",0,1)</f>
        <v>1</v>
      </c>
      <c r="BM14" s="1">
        <f>IF(BM2="",0,1)</f>
        <v>1</v>
      </c>
      <c r="BN14" s="1">
        <f>IF(BM2="",0,1)</f>
        <v>1</v>
      </c>
      <c r="BO14" s="1">
        <f>IF(BO2="",0,1)</f>
        <v>1</v>
      </c>
      <c r="BP14" s="1">
        <f>IF(BO2="",0,1)</f>
        <v>1</v>
      </c>
      <c r="BQ14" s="1">
        <f>IF(BQ2="",0,1)</f>
        <v>1</v>
      </c>
      <c r="BR14" s="1">
        <f>IF(BQ2="",0,1)</f>
        <v>1</v>
      </c>
      <c r="BS14" s="1">
        <f>IF(BS2="",0,1)</f>
        <v>1</v>
      </c>
      <c r="BT14" s="1">
        <f>IF(BS2="",0,1)</f>
        <v>1</v>
      </c>
      <c r="BU14" s="1">
        <f>IF(BU2="",0,1)</f>
        <v>1</v>
      </c>
      <c r="BV14" s="1">
        <f>IF(BU2="",0,1)</f>
        <v>1</v>
      </c>
      <c r="BW14" s="1">
        <f>IF(BW2="",0,1)</f>
        <v>1</v>
      </c>
      <c r="BX14" s="1">
        <f>IF(BW2="",0,1)</f>
        <v>1</v>
      </c>
      <c r="BY14" s="1">
        <f>IF(BY2="",0,1)</f>
        <v>1</v>
      </c>
      <c r="BZ14" s="1">
        <f>IF(BY2="",0,1)</f>
        <v>1</v>
      </c>
    </row>
    <row r="15" ht="10.5" customHeight="1" hidden="1" thickBot="1"/>
    <row r="16" ht="7.5" customHeight="1" thickBot="1"/>
    <row r="17" spans="2:78" ht="24" customHeight="1" thickBot="1">
      <c r="B17" s="117" t="s">
        <v>55</v>
      </c>
      <c r="C17" s="118"/>
      <c r="D17" s="118"/>
      <c r="E17" s="118"/>
      <c r="F17" s="119"/>
      <c r="AS17" s="103">
        <f>IF(J57&lt;&gt;"",J57*$F$20,"")</f>
        <v>15.873000000000001</v>
      </c>
      <c r="AT17" s="104"/>
      <c r="AU17" s="131">
        <f>IF(K57&lt;&gt;"",K57*$F$20,"")</f>
        <v>17.501</v>
      </c>
      <c r="AV17" s="132"/>
      <c r="AW17" s="103">
        <f>IF(L57&lt;&gt;"",L57*$F$20,"")</f>
        <v>15.51225</v>
      </c>
      <c r="AX17" s="104"/>
      <c r="AY17" s="103">
        <f>IF(M57&lt;&gt;"",M57*$F$20,"")</f>
        <v>8.4175</v>
      </c>
      <c r="AZ17" s="104"/>
      <c r="BA17" s="103">
        <f>IF(N57&lt;&gt;"",N57*$F$20,"")</f>
        <v>15.392000000000003</v>
      </c>
      <c r="BB17" s="104"/>
      <c r="BC17" s="103">
        <f>IF(O57&lt;&gt;"",O57*$F$20,"")</f>
        <v>20.720000000000002</v>
      </c>
      <c r="BD17" s="104"/>
      <c r="BE17" s="103">
        <f>IF(P57&lt;&gt;"",P57*$F$20,"")</f>
        <v>10.360000000000001</v>
      </c>
      <c r="BF17" s="104"/>
      <c r="BG17" s="103">
        <f>IF(Q57&lt;&gt;"",Q57*$F$20,"")</f>
        <v>12.728000000000002</v>
      </c>
      <c r="BH17" s="104"/>
      <c r="BI17" s="103">
        <f>IF(R57&lt;&gt;"",R57*$F$20,"")</f>
        <v>11.154</v>
      </c>
      <c r="BJ17" s="104"/>
      <c r="BK17" s="103">
        <f>IF(S57&lt;&gt;"",S57*$F$20,"")</f>
        <v>15.015</v>
      </c>
      <c r="BL17" s="104"/>
      <c r="BM17" s="103">
        <f>IF(T57&lt;&gt;"",T57*$F$20,"")</f>
        <v>27.456000000000003</v>
      </c>
      <c r="BN17" s="104"/>
      <c r="BO17" s="103">
        <f>IF(U57&lt;&gt;"",U57*$F$20,"")</f>
        <v>9.152000000000001</v>
      </c>
      <c r="BP17" s="104"/>
      <c r="BQ17" s="103">
        <f>IF(V57&lt;&gt;"",V57*$F$20,"")</f>
        <v>12.320000000000002</v>
      </c>
      <c r="BR17" s="104"/>
      <c r="BS17" s="103">
        <f>IF(W57&lt;&gt;"",W57*$F$20,"")</f>
        <v>22.528000000000006</v>
      </c>
      <c r="BT17" s="104"/>
      <c r="BU17" s="103">
        <f>IF(X57&lt;&gt;"",X57*$F$20,"")</f>
        <v>8.112</v>
      </c>
      <c r="BV17" s="104"/>
      <c r="BW17" s="103">
        <f>IF(Y57&lt;&gt;"",Y57*$F$20,"")</f>
        <v>19.968000000000004</v>
      </c>
      <c r="BX17" s="104"/>
      <c r="BY17" s="103">
        <f>IF(Z57&lt;&gt;"",Z57*$F$20,"")</f>
        <v>13.416</v>
      </c>
      <c r="BZ17" s="104"/>
    </row>
    <row r="18" spans="45:78" ht="12.75" customHeight="1" hidden="1" thickBot="1">
      <c r="AS18" s="106">
        <f>IF(AND(AS19&lt;&gt;"",AS17&lt;&gt;""),AS19*AS17,"")</f>
        <v>15.873000000000001</v>
      </c>
      <c r="AT18" s="106"/>
      <c r="AU18" s="106">
        <f>IF(AND(AU19&lt;&gt;"",AU17&lt;&gt;""),AU19*AU17,"")</f>
        <v>0</v>
      </c>
      <c r="AV18" s="106"/>
      <c r="AW18" s="109">
        <f>IF(AND(AW19&lt;&gt;"",AW17&lt;&gt;""),AW19*AW17,"")</f>
        <v>0</v>
      </c>
      <c r="AX18" s="110"/>
      <c r="AY18" s="106">
        <f>IF(AND(AY19&lt;&gt;"",AY17&lt;&gt;""),AY19*AY17,"")</f>
        <v>0</v>
      </c>
      <c r="AZ18" s="106"/>
      <c r="BA18" s="106">
        <f>IF(AND(BA19&lt;&gt;"",BA17&lt;&gt;""),BA19*BA17,"")</f>
        <v>0</v>
      </c>
      <c r="BB18" s="106"/>
      <c r="BC18" s="106">
        <f>IF(AND(BC19&lt;&gt;"",BC17&lt;&gt;""),BC19*BC17,"")</f>
        <v>0</v>
      </c>
      <c r="BD18" s="106"/>
      <c r="BE18" s="106">
        <f>IF(AND(BE19&lt;&gt;"",BE17&lt;&gt;""),BE19*BE17,"")</f>
        <v>10.360000000000001</v>
      </c>
      <c r="BF18" s="106"/>
      <c r="BG18" s="106">
        <f>IF(AND(BG19&lt;&gt;"",BG17&lt;&gt;""),BG19*BG17,"")</f>
        <v>0</v>
      </c>
      <c r="BH18" s="106"/>
      <c r="BI18" s="106">
        <f>IF(AND(BI19&lt;&gt;"",BI17&lt;&gt;""),BI19*BI17,"")</f>
        <v>0</v>
      </c>
      <c r="BJ18" s="106"/>
      <c r="BK18" s="106">
        <f>IF(AND(BK19&lt;&gt;"",BK17&lt;&gt;""),BK19*BK17,"")</f>
        <v>15.015</v>
      </c>
      <c r="BL18" s="106"/>
      <c r="BM18" s="106">
        <f>IF(AND(BM19&lt;&gt;"",BM17&lt;&gt;""),BM19*BM17,"")</f>
        <v>0</v>
      </c>
      <c r="BN18" s="106"/>
      <c r="BO18" s="106">
        <f>IF(AND(BO19&lt;&gt;"",BO17&lt;&gt;""),BO19*BO17,"")</f>
        <v>0</v>
      </c>
      <c r="BP18" s="106"/>
      <c r="BQ18" s="106">
        <f>IF(AND(BQ19&lt;&gt;"",BQ17&lt;&gt;""),BQ19*BQ17,"")</f>
        <v>12.320000000000002</v>
      </c>
      <c r="BR18" s="106"/>
      <c r="BS18" s="106">
        <f>IF(AND(BS19&lt;&gt;"",BS17&lt;&gt;""),BS19*BS17,"")</f>
        <v>0</v>
      </c>
      <c r="BT18" s="106"/>
      <c r="BU18" s="106">
        <f>IF(AND(BU19&lt;&gt;"",BU17&lt;&gt;""),BU19*BU17,"")</f>
        <v>0</v>
      </c>
      <c r="BV18" s="106"/>
      <c r="BW18" s="106">
        <f>IF(AND(BW19&lt;&gt;"",BW17&lt;&gt;""),BW19*BW17,"")</f>
        <v>0</v>
      </c>
      <c r="BX18" s="106"/>
      <c r="BY18" s="106">
        <f>IF(AND(BY19&lt;&gt;"",BY17&lt;&gt;""),BY19*BY17,"")</f>
        <v>0</v>
      </c>
      <c r="BZ18" s="106"/>
    </row>
    <row r="19" spans="45:78" ht="12.75" customHeight="1" hidden="1" thickBot="1">
      <c r="AS19" s="105">
        <f>IF(AS2&lt;&gt;"",HLOOKUP(AS2,$J$70:$AQ$71,2),"")</f>
        <v>1</v>
      </c>
      <c r="AT19" s="105"/>
      <c r="AU19" s="105">
        <f>IF(AU2&lt;&gt;"",HLOOKUP(AU2,$J$70:$AQ$71,2),"")</f>
        <v>0</v>
      </c>
      <c r="AV19" s="105"/>
      <c r="AW19" s="124">
        <f>IF(AW2&lt;&gt;"",HLOOKUP(AW2,$J$70:$AQ$71,2),"")</f>
        <v>0</v>
      </c>
      <c r="AX19" s="125"/>
      <c r="AY19" s="105">
        <f>IF(AY2&lt;&gt;"",HLOOKUP(AY2,$J$70:$AQ$71,2),"")</f>
        <v>0</v>
      </c>
      <c r="AZ19" s="105"/>
      <c r="BA19" s="105">
        <f>IF(BA2&lt;&gt;"",HLOOKUP(BA2,$J$70:$AQ$71,2),"")</f>
        <v>0</v>
      </c>
      <c r="BB19" s="105"/>
      <c r="BC19" s="105">
        <f>IF(BC2&lt;&gt;"",HLOOKUP(BC2,$J$70:$AQ$71,2),"")</f>
        <v>0</v>
      </c>
      <c r="BD19" s="105"/>
      <c r="BE19" s="105">
        <f>IF(BE2&lt;&gt;"",HLOOKUP(BE2,$J$70:$AQ$71,2),"")</f>
        <v>1</v>
      </c>
      <c r="BF19" s="105"/>
      <c r="BG19" s="105">
        <f>IF(BG2&lt;&gt;"",HLOOKUP(BG2,$J$70:$AQ$71,2),"")</f>
        <v>0</v>
      </c>
      <c r="BH19" s="105"/>
      <c r="BI19" s="105">
        <f>IF(BI2&lt;&gt;"",HLOOKUP(BI2,$J$70:$AQ$71,2),"")</f>
        <v>0</v>
      </c>
      <c r="BJ19" s="105"/>
      <c r="BK19" s="105">
        <f>IF(BK2&lt;&gt;"",HLOOKUP(BK2,$J$70:$AQ$71,2),"")</f>
        <v>1</v>
      </c>
      <c r="BL19" s="105"/>
      <c r="BM19" s="105">
        <f>IF(BM2&lt;&gt;"",HLOOKUP(BM2,$J$70:$AQ$71,2),"")</f>
        <v>0</v>
      </c>
      <c r="BN19" s="105"/>
      <c r="BO19" s="105">
        <f>IF(BO2&lt;&gt;"",HLOOKUP(BO2,$J$70:$AQ$71,2),"")</f>
        <v>0</v>
      </c>
      <c r="BP19" s="105"/>
      <c r="BQ19" s="105">
        <f>IF(BQ2&lt;&gt;"",HLOOKUP(BQ2,$J$70:$AQ$71,2),"")</f>
        <v>1</v>
      </c>
      <c r="BR19" s="105"/>
      <c r="BS19" s="105">
        <f>IF(BS2&lt;&gt;"",HLOOKUP(BS2,$J$70:$AQ$71,2),"")</f>
        <v>0</v>
      </c>
      <c r="BT19" s="105"/>
      <c r="BU19" s="105">
        <f>IF(BU2&lt;&gt;"",HLOOKUP(BU2,$J$70:$AQ$71,2),"")</f>
        <v>0</v>
      </c>
      <c r="BV19" s="105"/>
      <c r="BW19" s="105">
        <f>IF(BW2&lt;&gt;"",HLOOKUP(BW2,$J$70:$AQ$71,2),"")</f>
        <v>0</v>
      </c>
      <c r="BX19" s="105"/>
      <c r="BY19" s="105">
        <f>IF(BY2&lt;&gt;"",HLOOKUP(BY2,$J$70:$AQ$71,2),"")</f>
        <v>0</v>
      </c>
      <c r="BZ19" s="105"/>
    </row>
    <row r="20" spans="2:112" ht="17.25" customHeight="1" thickBot="1">
      <c r="B20" s="128" t="s">
        <v>40</v>
      </c>
      <c r="C20" s="129"/>
      <c r="D20" s="129"/>
      <c r="E20" s="130"/>
      <c r="F20" s="75">
        <v>2</v>
      </c>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row>
    <row r="21" spans="45:217" ht="7.5" customHeight="1" thickBot="1">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HF21"/>
      <c r="HG21"/>
      <c r="HH21"/>
      <c r="HI21"/>
    </row>
    <row r="22" spans="2:217" ht="13.5" customHeight="1" thickBot="1">
      <c r="B22" s="114" t="s">
        <v>30</v>
      </c>
      <c r="C22" s="115"/>
      <c r="D22" s="115"/>
      <c r="E22" s="116"/>
      <c r="F22" s="76">
        <f>IF(B17&lt;&gt;"",VLOOKUP($B$17,Tabelle!$B$2:$H$41,7,FALSE),"")</f>
        <v>9</v>
      </c>
      <c r="J22" s="6">
        <f aca="true" t="shared" si="36" ref="J22:AQ22">IF(AND(J3&gt;0,$B$59=0),VLOOKUP(J3,$B$3:$E$13,4),"")</f>
        <v>1.85</v>
      </c>
      <c r="K22" s="6">
        <f t="shared" si="36"/>
        <v>1.85</v>
      </c>
      <c r="L22" s="6">
        <f t="shared" si="36"/>
        <v>1.85</v>
      </c>
      <c r="M22" s="6">
        <f t="shared" si="36"/>
        <v>1.85</v>
      </c>
      <c r="N22" s="6">
        <f t="shared" si="36"/>
        <v>1.85</v>
      </c>
      <c r="O22" s="6">
        <f t="shared" si="36"/>
        <v>1.85</v>
      </c>
      <c r="P22" s="6">
        <f t="shared" si="36"/>
        <v>1.85</v>
      </c>
      <c r="Q22" s="6">
        <f t="shared" si="36"/>
        <v>1.85</v>
      </c>
      <c r="R22" s="6">
        <f t="shared" si="36"/>
        <v>2.2</v>
      </c>
      <c r="S22" s="6">
        <f t="shared" si="36"/>
        <v>2.2</v>
      </c>
      <c r="T22" s="6">
        <f t="shared" si="36"/>
        <v>2.2</v>
      </c>
      <c r="U22" s="6">
        <f t="shared" si="36"/>
        <v>2.2</v>
      </c>
      <c r="V22" s="6">
        <f t="shared" si="36"/>
        <v>2.2</v>
      </c>
      <c r="W22" s="6">
        <f t="shared" si="36"/>
        <v>2.2</v>
      </c>
      <c r="X22" s="6">
        <f t="shared" si="36"/>
        <v>1.95</v>
      </c>
      <c r="Y22" s="6">
        <f t="shared" si="36"/>
        <v>1.95</v>
      </c>
      <c r="Z22" s="6">
        <f t="shared" si="36"/>
        <v>1.95</v>
      </c>
      <c r="AA22" s="6">
        <f t="shared" si="36"/>
        <v>1.3</v>
      </c>
      <c r="AB22" s="6">
        <f t="shared" si="36"/>
        <v>1.3</v>
      </c>
      <c r="AC22" s="6">
        <f t="shared" si="36"/>
        <v>1.3</v>
      </c>
      <c r="AD22" s="6">
        <f t="shared" si="36"/>
        <v>1.75</v>
      </c>
      <c r="AE22" s="6">
        <f t="shared" si="36"/>
      </c>
      <c r="AF22" s="6">
        <f t="shared" si="36"/>
      </c>
      <c r="AG22" s="6">
        <f t="shared" si="36"/>
      </c>
      <c r="AH22" s="6">
        <f t="shared" si="36"/>
      </c>
      <c r="AI22" s="6">
        <f t="shared" si="36"/>
      </c>
      <c r="AJ22" s="6">
        <f t="shared" si="36"/>
      </c>
      <c r="AK22" s="6">
        <f t="shared" si="36"/>
      </c>
      <c r="AL22" s="6">
        <f t="shared" si="36"/>
      </c>
      <c r="AM22" s="6">
        <f t="shared" si="36"/>
      </c>
      <c r="AN22" s="6">
        <f t="shared" si="36"/>
      </c>
      <c r="AO22" s="6">
        <f t="shared" si="36"/>
      </c>
      <c r="AP22" s="6">
        <f t="shared" si="36"/>
      </c>
      <c r="AQ22" s="6">
        <f t="shared" si="36"/>
      </c>
      <c r="AS22" s="126">
        <f>IF(COUNTIF(AA3:AA13,0)=11,"",AA2)</f>
        <v>18</v>
      </c>
      <c r="AT22" s="127"/>
      <c r="AU22" s="134">
        <f>IF(COUNTIF(AB3:AB13,0)=11,"",AB2)</f>
        <v>19</v>
      </c>
      <c r="AV22" s="120"/>
      <c r="AW22" s="120">
        <f>IF(COUNTIF(AC3:AC13,0)=11,"",AC2)</f>
        <v>20</v>
      </c>
      <c r="AX22" s="120"/>
      <c r="AY22" s="120">
        <f>IF(COUNTIF(AD3:AD13,0)=11,"",AD2)</f>
        <v>21</v>
      </c>
      <c r="AZ22" s="120"/>
      <c r="BA22" s="120">
        <f>IF(COUNTIF(AE3:AE13,0)=11,"",AE2)</f>
      </c>
      <c r="BB22" s="120"/>
      <c r="BC22" s="120">
        <f>IF(COUNTIF(AF3:AF13,0)=11,"",AF2)</f>
      </c>
      <c r="BD22" s="120"/>
      <c r="BE22" s="120">
        <f>IF(COUNTIF(AG3:AG13,0)=11,"",AG2)</f>
      </c>
      <c r="BF22" s="120"/>
      <c r="BG22" s="120">
        <f>IF(COUNTIF(AH3:AH13,0)=11,"",AH2)</f>
      </c>
      <c r="BH22" s="120"/>
      <c r="BI22" s="120">
        <f>IF(COUNTIF(AI3:AI13,0)=11,"",AI2)</f>
      </c>
      <c r="BJ22" s="120"/>
      <c r="BK22" s="120">
        <f>IF(COUNTIF(AJ3:AJ13,0)=11,"",AJ2)</f>
      </c>
      <c r="BL22" s="120"/>
      <c r="BM22" s="120">
        <f>IF(COUNTIF(AK3:AK13,0)=11,"",AK2)</f>
      </c>
      <c r="BN22" s="120"/>
      <c r="BO22" s="120">
        <f>IF(COUNTIF(AL3:AL13,0)=11,"",AL2)</f>
      </c>
      <c r="BP22" s="120"/>
      <c r="BQ22" s="120">
        <f>IF(COUNTIF(AM3:AM13,0)=11,"",AM2)</f>
      </c>
      <c r="BR22" s="120"/>
      <c r="BS22" s="120">
        <f>IF(COUNTIF(AN3:AN13,0)=11,"",AN2)</f>
      </c>
      <c r="BT22" s="120"/>
      <c r="BU22" s="120">
        <f>IF(COUNTIF(AO3:AO13,0)=11,"",AO2)</f>
      </c>
      <c r="BV22" s="120"/>
      <c r="BW22" s="120">
        <f>IF(COUNTIF(AP3:AP13,0)=11,"",AP2)</f>
      </c>
      <c r="BX22" s="120"/>
      <c r="BY22" s="120">
        <f>IF(COUNTIF(AQ3:AQ13,0)=11,"",AQ2)</f>
      </c>
      <c r="BZ22" s="127"/>
      <c r="HB22"/>
      <c r="HC22"/>
      <c r="HD22"/>
      <c r="HE22"/>
      <c r="HF22"/>
      <c r="HG22"/>
      <c r="HH22"/>
      <c r="HI22"/>
    </row>
    <row r="23" spans="2:217" ht="13.5" customHeight="1">
      <c r="B23" s="111" t="s">
        <v>42</v>
      </c>
      <c r="C23" s="112"/>
      <c r="D23" s="112"/>
      <c r="E23" s="113"/>
      <c r="F23" s="77">
        <f>IF(B17&lt;&gt;"",VLOOKUP($F$22,Tabelle!$A$2:$G$41,5),"")</f>
        <v>3</v>
      </c>
      <c r="J23" s="6">
        <f aca="true" t="shared" si="37" ref="J23:AQ23">IF(AND(J4&gt;0,$B$59=0),VLOOKUP(J4,$B$3:$E$13,4),"")</f>
        <v>2.2</v>
      </c>
      <c r="K23" s="6">
        <f t="shared" si="37"/>
        <v>2.2</v>
      </c>
      <c r="L23" s="6">
        <f t="shared" si="37"/>
        <v>1.95</v>
      </c>
      <c r="M23" s="6">
        <f t="shared" si="37"/>
        <v>1.3</v>
      </c>
      <c r="N23" s="6">
        <f t="shared" si="37"/>
        <v>1.3</v>
      </c>
      <c r="O23" s="6">
        <f t="shared" si="37"/>
        <v>1.75</v>
      </c>
      <c r="P23" s="6">
        <f t="shared" si="37"/>
        <v>1.75</v>
      </c>
      <c r="Q23" s="6">
        <f t="shared" si="37"/>
        <v>1.6</v>
      </c>
      <c r="R23" s="6">
        <f t="shared" si="37"/>
        <v>1.95</v>
      </c>
      <c r="S23" s="6">
        <f t="shared" si="37"/>
        <v>1.95</v>
      </c>
      <c r="T23" s="6">
        <f t="shared" si="37"/>
        <v>1.95</v>
      </c>
      <c r="U23" s="6">
        <f t="shared" si="37"/>
        <v>1.3</v>
      </c>
      <c r="V23" s="6">
        <f t="shared" si="37"/>
        <v>1.75</v>
      </c>
      <c r="W23" s="6">
        <f t="shared" si="37"/>
        <v>3.2</v>
      </c>
      <c r="X23" s="6">
        <f t="shared" si="37"/>
        <v>1.3</v>
      </c>
      <c r="Y23" s="6">
        <f t="shared" si="37"/>
        <v>3.2</v>
      </c>
      <c r="Z23" s="6">
        <f t="shared" si="37"/>
        <v>1.6</v>
      </c>
      <c r="AA23" s="6">
        <f t="shared" si="37"/>
        <v>1.75</v>
      </c>
      <c r="AB23" s="6">
        <f t="shared" si="37"/>
        <v>1.75</v>
      </c>
      <c r="AC23" s="6">
        <f t="shared" si="37"/>
        <v>3.2</v>
      </c>
      <c r="AD23" s="6">
        <f t="shared" si="37"/>
        <v>3.2</v>
      </c>
      <c r="AE23" s="6">
        <f t="shared" si="37"/>
      </c>
      <c r="AF23" s="6">
        <f t="shared" si="37"/>
      </c>
      <c r="AG23" s="6">
        <f t="shared" si="37"/>
      </c>
      <c r="AH23" s="6">
        <f t="shared" si="37"/>
      </c>
      <c r="AI23" s="6">
        <f t="shared" si="37"/>
      </c>
      <c r="AJ23" s="6">
        <f t="shared" si="37"/>
      </c>
      <c r="AK23" s="6">
        <f t="shared" si="37"/>
      </c>
      <c r="AL23" s="6">
        <f t="shared" si="37"/>
      </c>
      <c r="AM23" s="6">
        <f t="shared" si="37"/>
      </c>
      <c r="AN23" s="6">
        <f t="shared" si="37"/>
      </c>
      <c r="AO23" s="6">
        <f t="shared" si="37"/>
      </c>
      <c r="AP23" s="6">
        <f t="shared" si="37"/>
      </c>
      <c r="AQ23" s="6">
        <f t="shared" si="37"/>
      </c>
      <c r="AS23" s="52">
        <f aca="true" t="shared" si="38" ref="AS23:AS33">IF(AND($B$59=0,AA3&gt;0),VLOOKUP(AA3,$B$3:$E$13,2),"")</f>
        <v>3</v>
      </c>
      <c r="AT23" s="53" t="str">
        <f aca="true" t="shared" si="39" ref="AT23:AT33">IF(AND($B$59=0,AA3&gt;0),VLOOKUP(AA3,$B$3:$E$13,3),"")</f>
        <v>1X</v>
      </c>
      <c r="AU23" s="54">
        <f aca="true" t="shared" si="40" ref="AU23:AU33">IF(AND($B$59=0,AB3&gt;0),VLOOKUP(AB3,$B$3:$E$13,2),"")</f>
        <v>3</v>
      </c>
      <c r="AV23" s="55" t="str">
        <f aca="true" t="shared" si="41" ref="AV23:AV33">IF(AND($B$59=0,AB3&gt;0),VLOOKUP(AB3,$B$3:$E$13,3),"")</f>
        <v>1X</v>
      </c>
      <c r="AW23" s="52">
        <f aca="true" t="shared" si="42" ref="AW23:AW33">IF(AND($B$59=0,AC3&gt;0),VLOOKUP(AC3,$B$3:$E$13,2),"")</f>
        <v>3</v>
      </c>
      <c r="AX23" s="53" t="str">
        <f aca="true" t="shared" si="43" ref="AX23:AX33">IF(AND($B$59=0,AC3&gt;0),VLOOKUP(AC3,$B$3:$E$13,3),"")</f>
        <v>1X</v>
      </c>
      <c r="AY23" s="54">
        <f aca="true" t="shared" si="44" ref="AY23:AY33">IF(AND($B$59=0,AD3&gt;0),VLOOKUP(AD3,$B$3:$E$13,2),"")</f>
        <v>1</v>
      </c>
      <c r="AZ23" s="55" t="str">
        <f aca="true" t="shared" si="45" ref="AZ23:AZ33">IF(AND($B$59=0,AD3&gt;0),VLOOKUP(AD3,$B$3:$E$13,3),"")</f>
        <v>U 2,5</v>
      </c>
      <c r="BA23" s="52">
        <f aca="true" t="shared" si="46" ref="BA23:BA33">IF(AND($B$59=0,AE3&gt;0),VLOOKUP(AE3,$B$3:$E$13,2),"")</f>
      </c>
      <c r="BB23" s="53">
        <f aca="true" t="shared" si="47" ref="BB23:BB33">IF(AND($B$59=0,AE3&gt;0),VLOOKUP(AE3,$B$3:$E$13,3),"")</f>
      </c>
      <c r="BC23" s="54">
        <f aca="true" t="shared" si="48" ref="BC23:BC33">IF(AND($B$59=0,AF3&gt;0),VLOOKUP(AF3,$B$3:$E$13,2),"")</f>
      </c>
      <c r="BD23" s="55">
        <f aca="true" t="shared" si="49" ref="BD23:BD33">IF(AND($B$59=0,AF3&gt;0),VLOOKUP(AF3,$B$3:$E$13,3),"")</f>
      </c>
      <c r="BE23" s="52">
        <f aca="true" t="shared" si="50" ref="BE23:BE33">IF(AND($B$59=0,AG3&gt;0),VLOOKUP(AG3,$B$3:$E$13,2),"")</f>
      </c>
      <c r="BF23" s="53">
        <f aca="true" t="shared" si="51" ref="BF23:BF33">IF(AND($B$59=0,AG3&gt;0),VLOOKUP(AG3,$B$3:$E$13,3),"")</f>
      </c>
      <c r="BG23" s="54">
        <f aca="true" t="shared" si="52" ref="BG23:BG33">IF(AND($B$59=0,AH3&gt;0),VLOOKUP(AH3,$B$3:$E$13,2),"")</f>
      </c>
      <c r="BH23" s="55">
        <f aca="true" t="shared" si="53" ref="BH23:BH33">IF(AND($B$59=0,AH3&gt;0),VLOOKUP(AH3,$B$3:$E$13,3),"")</f>
      </c>
      <c r="BI23" s="52">
        <f aca="true" t="shared" si="54" ref="BI23:BI33">IF(AND($B$59=0,AI3&gt;0),VLOOKUP(AI3,$B$3:$E$13,2),"")</f>
      </c>
      <c r="BJ23" s="53">
        <f aca="true" t="shared" si="55" ref="BJ23:BJ33">IF(AND($B$59=0,AI3&gt;0),VLOOKUP(AI3,$B$3:$E$13,3),"")</f>
      </c>
      <c r="BK23" s="54">
        <f aca="true" t="shared" si="56" ref="BK23:BK33">IF(AND($B$59=0,AJ3&gt;0),VLOOKUP(AJ3,$B$3:$E$13,2),"")</f>
      </c>
      <c r="BL23" s="55">
        <f aca="true" t="shared" si="57" ref="BL23:BL33">IF(AND($B$59=0,AJ3&gt;0),VLOOKUP(AJ3,$B$3:$E$13,3),"")</f>
      </c>
      <c r="BM23" s="52">
        <f aca="true" t="shared" si="58" ref="BM23:BM33">IF(AND($B$59=0,AK3&gt;0),VLOOKUP(AK3,$B$3:$E$13,2),"")</f>
      </c>
      <c r="BN23" s="53">
        <f aca="true" t="shared" si="59" ref="BN23:BN33">IF(AND($B$59=0,AK3&gt;0),VLOOKUP(AK3,$B$3:$E$13,3),"")</f>
      </c>
      <c r="BO23" s="54">
        <f aca="true" t="shared" si="60" ref="BO23:BO33">IF(AND($B$59=0,AL3&gt;0),VLOOKUP(AL3,$B$3:$E$13,2),"")</f>
      </c>
      <c r="BP23" s="55">
        <f aca="true" t="shared" si="61" ref="BP23:BP33">IF(AND($B$59=0,AL3&gt;0),VLOOKUP(AL3,$B$3:$E$13,3),"")</f>
      </c>
      <c r="BQ23" s="52">
        <f aca="true" t="shared" si="62" ref="BQ23:BQ33">IF(AND($B$59=0,AM3&gt;0),VLOOKUP(AM3,$B$3:$E$13,2),"")</f>
      </c>
      <c r="BR23" s="53">
        <f aca="true" t="shared" si="63" ref="BR23:BR33">IF(AND($B$59=0,AM3&gt;0),VLOOKUP(AM3,$B$3:$E$13,3),"")</f>
      </c>
      <c r="BS23" s="54">
        <f aca="true" t="shared" si="64" ref="BS23:BS33">IF(AND($B$59=0,AN3&gt;0),VLOOKUP(AN3,$B$3:$E$13,2),"")</f>
      </c>
      <c r="BT23" s="55">
        <f aca="true" t="shared" si="65" ref="BT23:BT33">IF(AND($B$59=0,AN3&gt;0),VLOOKUP(AN3,$B$3:$E$13,3),"")</f>
      </c>
      <c r="BU23" s="52">
        <f aca="true" t="shared" si="66" ref="BU23:BU33">IF(AND($B$59=0,AO3&gt;0),VLOOKUP(AO3,$B$3:$E$13,2),"")</f>
      </c>
      <c r="BV23" s="53">
        <f aca="true" t="shared" si="67" ref="BV23:BV33">IF(AND($B$59=0,AO3&gt;0),VLOOKUP(AO3,$B$3:$E$13,3),"")</f>
      </c>
      <c r="BW23" s="54">
        <f aca="true" t="shared" si="68" ref="BW23:BW33">IF(AND($B$59=0,AP3&gt;0),VLOOKUP(AP3,$B$3:$E$13,2),"")</f>
      </c>
      <c r="BX23" s="55">
        <f aca="true" t="shared" si="69" ref="BX23:BX33">IF(AND($B$59=0,AP3&gt;0),VLOOKUP(AP3,$B$3:$E$13,3),"")</f>
      </c>
      <c r="BY23" s="52">
        <f aca="true" t="shared" si="70" ref="BY23:BY33">IF(AND($B$59=0,AQ3&gt;0),VLOOKUP(AQ3,$B$3:$E$13,2),"")</f>
      </c>
      <c r="BZ23" s="53">
        <f aca="true" t="shared" si="71" ref="BZ23:BZ33">IF(AND($B$59=0,AQ3&gt;0),VLOOKUP(AQ3,$B$3:$E$13,3),"")</f>
      </c>
      <c r="HB23"/>
      <c r="HC23"/>
      <c r="HD23"/>
      <c r="HE23"/>
      <c r="HF23"/>
      <c r="HG23"/>
      <c r="HH23"/>
      <c r="HI23"/>
    </row>
    <row r="24" spans="2:217" ht="13.5" customHeight="1">
      <c r="B24" s="111" t="s">
        <v>43</v>
      </c>
      <c r="C24" s="112"/>
      <c r="D24" s="112"/>
      <c r="E24" s="113"/>
      <c r="F24" s="77">
        <f>IF(B17&lt;&gt;"",VLOOKUP($F$22,Tabelle!$A$2:$G$41,6),"")</f>
        <v>21</v>
      </c>
      <c r="J24" s="6">
        <f aca="true" t="shared" si="72" ref="J24:AQ24">IF(AND(J5&gt;0,$B$59=0),VLOOKUP(J5,$B$3:$E$13,4),"")</f>
        <v>1.95</v>
      </c>
      <c r="K24" s="6">
        <f t="shared" si="72"/>
        <v>2.15</v>
      </c>
      <c r="L24" s="6">
        <f t="shared" si="72"/>
        <v>2.15</v>
      </c>
      <c r="M24" s="6">
        <f t="shared" si="72"/>
        <v>1.75</v>
      </c>
      <c r="N24" s="6">
        <f t="shared" si="72"/>
        <v>3.2</v>
      </c>
      <c r="O24" s="6">
        <f t="shared" si="72"/>
        <v>3.2</v>
      </c>
      <c r="P24" s="6">
        <f t="shared" si="72"/>
        <v>1.6</v>
      </c>
      <c r="Q24" s="6">
        <f t="shared" si="72"/>
        <v>2.15</v>
      </c>
      <c r="R24" s="6">
        <f t="shared" si="72"/>
        <v>1.3</v>
      </c>
      <c r="S24" s="6">
        <f t="shared" si="72"/>
        <v>1.75</v>
      </c>
      <c r="T24" s="6">
        <f t="shared" si="72"/>
        <v>3.2</v>
      </c>
      <c r="U24" s="6">
        <f t="shared" si="72"/>
        <v>1.6</v>
      </c>
      <c r="V24" s="6">
        <f t="shared" si="72"/>
        <v>1.6</v>
      </c>
      <c r="W24" s="6">
        <f t="shared" si="72"/>
        <v>1.6</v>
      </c>
      <c r="X24" s="6">
        <f t="shared" si="72"/>
        <v>1.6</v>
      </c>
      <c r="Y24" s="6">
        <f t="shared" si="72"/>
        <v>1.6</v>
      </c>
      <c r="Z24" s="6">
        <f t="shared" si="72"/>
        <v>2.15</v>
      </c>
      <c r="AA24" s="6">
        <f t="shared" si="72"/>
        <v>3.2</v>
      </c>
      <c r="AB24" s="6">
        <f t="shared" si="72"/>
        <v>2.15</v>
      </c>
      <c r="AC24" s="6">
        <f t="shared" si="72"/>
        <v>2.15</v>
      </c>
      <c r="AD24" s="6">
        <f t="shared" si="72"/>
        <v>2.15</v>
      </c>
      <c r="AE24" s="6">
        <f t="shared" si="72"/>
      </c>
      <c r="AF24" s="6">
        <f t="shared" si="72"/>
      </c>
      <c r="AG24" s="6">
        <f t="shared" si="72"/>
      </c>
      <c r="AH24" s="6">
        <f t="shared" si="72"/>
      </c>
      <c r="AI24" s="6">
        <f t="shared" si="72"/>
      </c>
      <c r="AJ24" s="6">
        <f t="shared" si="72"/>
      </c>
      <c r="AK24" s="6">
        <f t="shared" si="72"/>
      </c>
      <c r="AL24" s="6">
        <f t="shared" si="72"/>
      </c>
      <c r="AM24" s="6">
        <f t="shared" si="72"/>
      </c>
      <c r="AN24" s="6">
        <f t="shared" si="72"/>
      </c>
      <c r="AO24" s="6">
        <f t="shared" si="72"/>
      </c>
      <c r="AP24" s="6">
        <f t="shared" si="72"/>
      </c>
      <c r="AQ24" s="6">
        <f t="shared" si="72"/>
      </c>
      <c r="AS24" s="39">
        <f t="shared" si="38"/>
        <v>1</v>
      </c>
      <c r="AT24" s="40" t="str">
        <f t="shared" si="39"/>
        <v>U 2,5</v>
      </c>
      <c r="AU24" s="35">
        <f t="shared" si="40"/>
        <v>1</v>
      </c>
      <c r="AV24" s="36" t="str">
        <f t="shared" si="41"/>
        <v>U 2,5</v>
      </c>
      <c r="AW24" s="39">
        <f t="shared" si="42"/>
        <v>23</v>
      </c>
      <c r="AX24" s="40" t="str">
        <f t="shared" si="43"/>
        <v>X</v>
      </c>
      <c r="AY24" s="35">
        <f t="shared" si="44"/>
        <v>23</v>
      </c>
      <c r="AZ24" s="36" t="str">
        <f t="shared" si="45"/>
        <v>X</v>
      </c>
      <c r="BA24" s="39">
        <f t="shared" si="46"/>
      </c>
      <c r="BB24" s="40">
        <f t="shared" si="47"/>
      </c>
      <c r="BC24" s="35">
        <f t="shared" si="48"/>
      </c>
      <c r="BD24" s="36">
        <f t="shared" si="49"/>
      </c>
      <c r="BE24" s="39">
        <f t="shared" si="50"/>
      </c>
      <c r="BF24" s="40">
        <f t="shared" si="51"/>
      </c>
      <c r="BG24" s="35">
        <f t="shared" si="52"/>
      </c>
      <c r="BH24" s="36">
        <f t="shared" si="53"/>
      </c>
      <c r="BI24" s="39">
        <f t="shared" si="54"/>
      </c>
      <c r="BJ24" s="40">
        <f t="shared" si="55"/>
      </c>
      <c r="BK24" s="35">
        <f t="shared" si="56"/>
      </c>
      <c r="BL24" s="36">
        <f t="shared" si="57"/>
      </c>
      <c r="BM24" s="39">
        <f t="shared" si="58"/>
      </c>
      <c r="BN24" s="40">
        <f t="shared" si="59"/>
      </c>
      <c r="BO24" s="35">
        <f t="shared" si="60"/>
      </c>
      <c r="BP24" s="36">
        <f t="shared" si="61"/>
      </c>
      <c r="BQ24" s="39">
        <f t="shared" si="62"/>
      </c>
      <c r="BR24" s="40">
        <f t="shared" si="63"/>
      </c>
      <c r="BS24" s="35">
        <f t="shared" si="64"/>
      </c>
      <c r="BT24" s="36">
        <f t="shared" si="65"/>
      </c>
      <c r="BU24" s="39">
        <f t="shared" si="66"/>
      </c>
      <c r="BV24" s="40">
        <f t="shared" si="67"/>
      </c>
      <c r="BW24" s="35">
        <f t="shared" si="68"/>
      </c>
      <c r="BX24" s="36">
        <f t="shared" si="69"/>
      </c>
      <c r="BY24" s="39">
        <f t="shared" si="70"/>
      </c>
      <c r="BZ24" s="40">
        <f t="shared" si="71"/>
      </c>
      <c r="HB24"/>
      <c r="HC24"/>
      <c r="HD24"/>
      <c r="HE24"/>
      <c r="HF24"/>
      <c r="HG24"/>
      <c r="HH24"/>
      <c r="HI24"/>
    </row>
    <row r="25" spans="2:217" ht="13.5" customHeight="1">
      <c r="B25" s="111" t="s">
        <v>45</v>
      </c>
      <c r="C25" s="112"/>
      <c r="D25" s="112"/>
      <c r="E25" s="113"/>
      <c r="F25" s="77">
        <f>IF(B17&lt;&gt;"",VLOOKUP($F$22,Tabelle!$A$2:$G$41,3),"")</f>
        <v>4</v>
      </c>
      <c r="J25" s="6">
        <f aca="true" t="shared" si="73" ref="J25:AQ25">IF(AND(J6&gt;0,$B$59=0),VLOOKUP(J6,$B$3:$E$13,4),"")</f>
      </c>
      <c r="K25" s="6">
        <f t="shared" si="73"/>
      </c>
      <c r="L25" s="6">
        <f t="shared" si="73"/>
      </c>
      <c r="M25" s="6">
        <f t="shared" si="73"/>
      </c>
      <c r="N25" s="6">
        <f t="shared" si="73"/>
      </c>
      <c r="O25" s="6">
        <f t="shared" si="73"/>
      </c>
      <c r="P25" s="6">
        <f t="shared" si="73"/>
      </c>
      <c r="Q25" s="6">
        <f t="shared" si="73"/>
      </c>
      <c r="R25" s="6">
        <f t="shared" si="73"/>
      </c>
      <c r="S25" s="6">
        <f t="shared" si="73"/>
      </c>
      <c r="T25" s="6">
        <f t="shared" si="73"/>
      </c>
      <c r="U25" s="6">
        <f t="shared" si="73"/>
      </c>
      <c r="V25" s="6">
        <f t="shared" si="73"/>
      </c>
      <c r="W25" s="6">
        <f t="shared" si="73"/>
      </c>
      <c r="X25" s="6">
        <f t="shared" si="73"/>
      </c>
      <c r="Y25" s="6">
        <f t="shared" si="73"/>
      </c>
      <c r="Z25" s="6">
        <f t="shared" si="73"/>
      </c>
      <c r="AA25" s="6">
        <f t="shared" si="73"/>
      </c>
      <c r="AB25" s="6">
        <f t="shared" si="73"/>
      </c>
      <c r="AC25" s="6">
        <f t="shared" si="73"/>
      </c>
      <c r="AD25" s="6">
        <f t="shared" si="73"/>
      </c>
      <c r="AE25" s="6">
        <f t="shared" si="73"/>
      </c>
      <c r="AF25" s="6">
        <f t="shared" si="73"/>
      </c>
      <c r="AG25" s="6">
        <f t="shared" si="73"/>
      </c>
      <c r="AH25" s="6">
        <f t="shared" si="73"/>
      </c>
      <c r="AI25" s="6">
        <f t="shared" si="73"/>
      </c>
      <c r="AJ25" s="6">
        <f t="shared" si="73"/>
      </c>
      <c r="AK25" s="6">
        <f t="shared" si="73"/>
      </c>
      <c r="AL25" s="6">
        <f t="shared" si="73"/>
      </c>
      <c r="AM25" s="6">
        <f t="shared" si="73"/>
      </c>
      <c r="AN25" s="6">
        <f t="shared" si="73"/>
      </c>
      <c r="AO25" s="6">
        <f t="shared" si="73"/>
      </c>
      <c r="AP25" s="6">
        <f t="shared" si="73"/>
      </c>
      <c r="AQ25" s="6">
        <f t="shared" si="73"/>
      </c>
      <c r="AS25" s="39">
        <f t="shared" si="38"/>
        <v>23</v>
      </c>
      <c r="AT25" s="40" t="str">
        <f t="shared" si="39"/>
        <v>X</v>
      </c>
      <c r="AU25" s="35">
        <f t="shared" si="40"/>
        <v>14</v>
      </c>
      <c r="AV25" s="36" t="str">
        <f t="shared" si="41"/>
        <v>2</v>
      </c>
      <c r="AW25" s="39">
        <f t="shared" si="42"/>
        <v>14</v>
      </c>
      <c r="AX25" s="40" t="str">
        <f t="shared" si="43"/>
        <v>2</v>
      </c>
      <c r="AY25" s="35">
        <f t="shared" si="44"/>
        <v>14</v>
      </c>
      <c r="AZ25" s="36" t="str">
        <f t="shared" si="45"/>
        <v>2</v>
      </c>
      <c r="BA25" s="39">
        <f t="shared" si="46"/>
      </c>
      <c r="BB25" s="40">
        <f t="shared" si="47"/>
      </c>
      <c r="BC25" s="35">
        <f t="shared" si="48"/>
      </c>
      <c r="BD25" s="36">
        <f t="shared" si="49"/>
      </c>
      <c r="BE25" s="39">
        <f t="shared" si="50"/>
      </c>
      <c r="BF25" s="40">
        <f t="shared" si="51"/>
      </c>
      <c r="BG25" s="35">
        <f t="shared" si="52"/>
      </c>
      <c r="BH25" s="36">
        <f t="shared" si="53"/>
      </c>
      <c r="BI25" s="39">
        <f t="shared" si="54"/>
      </c>
      <c r="BJ25" s="40">
        <f t="shared" si="55"/>
      </c>
      <c r="BK25" s="35">
        <f t="shared" si="56"/>
      </c>
      <c r="BL25" s="36">
        <f t="shared" si="57"/>
      </c>
      <c r="BM25" s="39">
        <f t="shared" si="58"/>
      </c>
      <c r="BN25" s="40">
        <f t="shared" si="59"/>
      </c>
      <c r="BO25" s="35">
        <f t="shared" si="60"/>
      </c>
      <c r="BP25" s="36">
        <f t="shared" si="61"/>
      </c>
      <c r="BQ25" s="39">
        <f t="shared" si="62"/>
      </c>
      <c r="BR25" s="40">
        <f t="shared" si="63"/>
      </c>
      <c r="BS25" s="35">
        <f t="shared" si="64"/>
      </c>
      <c r="BT25" s="36">
        <f t="shared" si="65"/>
      </c>
      <c r="BU25" s="39">
        <f t="shared" si="66"/>
      </c>
      <c r="BV25" s="40">
        <f t="shared" si="67"/>
      </c>
      <c r="BW25" s="35">
        <f t="shared" si="68"/>
      </c>
      <c r="BX25" s="36">
        <f t="shared" si="69"/>
      </c>
      <c r="BY25" s="39">
        <f t="shared" si="70"/>
      </c>
      <c r="BZ25" s="40">
        <f t="shared" si="71"/>
      </c>
      <c r="HB25"/>
      <c r="HC25"/>
      <c r="HD25"/>
      <c r="HE25"/>
      <c r="HF25"/>
      <c r="HG25"/>
      <c r="HH25"/>
      <c r="HI25"/>
    </row>
    <row r="26" spans="2:217" ht="13.5" customHeight="1" thickBot="1">
      <c r="B26" s="121" t="s">
        <v>44</v>
      </c>
      <c r="C26" s="122"/>
      <c r="D26" s="122"/>
      <c r="E26" s="123"/>
      <c r="F26" s="84">
        <f>IF(B17&lt;&gt;"",VLOOKUP($F$22,Tabelle!$A$2:$G$41,4),"")</f>
        <v>8</v>
      </c>
      <c r="J26" s="6">
        <f aca="true" t="shared" si="74" ref="J26:AQ26">IF(AND(J7&gt;0,$B$59=0),VLOOKUP(J7,$B$3:$E$13,4),"")</f>
      </c>
      <c r="K26" s="6">
        <f t="shared" si="74"/>
      </c>
      <c r="L26" s="6">
        <f t="shared" si="74"/>
      </c>
      <c r="M26" s="6">
        <f t="shared" si="74"/>
      </c>
      <c r="N26" s="6">
        <f t="shared" si="74"/>
      </c>
      <c r="O26" s="6">
        <f t="shared" si="74"/>
      </c>
      <c r="P26" s="6">
        <f t="shared" si="74"/>
      </c>
      <c r="Q26" s="6">
        <f t="shared" si="74"/>
      </c>
      <c r="R26" s="6">
        <f t="shared" si="74"/>
      </c>
      <c r="S26" s="6">
        <f t="shared" si="74"/>
      </c>
      <c r="T26" s="6">
        <f t="shared" si="74"/>
      </c>
      <c r="U26" s="6">
        <f t="shared" si="74"/>
      </c>
      <c r="V26" s="6">
        <f t="shared" si="74"/>
      </c>
      <c r="W26" s="6">
        <f t="shared" si="74"/>
      </c>
      <c r="X26" s="6">
        <f t="shared" si="74"/>
      </c>
      <c r="Y26" s="6">
        <f t="shared" si="74"/>
      </c>
      <c r="Z26" s="6">
        <f t="shared" si="74"/>
      </c>
      <c r="AA26" s="6">
        <f t="shared" si="74"/>
      </c>
      <c r="AB26" s="6">
        <f t="shared" si="74"/>
      </c>
      <c r="AC26" s="6">
        <f t="shared" si="74"/>
      </c>
      <c r="AD26" s="6">
        <f t="shared" si="74"/>
      </c>
      <c r="AE26" s="6">
        <f t="shared" si="74"/>
      </c>
      <c r="AF26" s="6">
        <f t="shared" si="74"/>
      </c>
      <c r="AG26" s="6">
        <f t="shared" si="74"/>
      </c>
      <c r="AH26" s="6">
        <f t="shared" si="74"/>
      </c>
      <c r="AI26" s="6">
        <f t="shared" si="74"/>
      </c>
      <c r="AJ26" s="6">
        <f t="shared" si="74"/>
      </c>
      <c r="AK26" s="6">
        <f t="shared" si="74"/>
      </c>
      <c r="AL26" s="6">
        <f t="shared" si="74"/>
      </c>
      <c r="AM26" s="6">
        <f t="shared" si="74"/>
      </c>
      <c r="AN26" s="6">
        <f t="shared" si="74"/>
      </c>
      <c r="AO26" s="6">
        <f t="shared" si="74"/>
      </c>
      <c r="AP26" s="6">
        <f t="shared" si="74"/>
      </c>
      <c r="AQ26" s="6">
        <f t="shared" si="74"/>
      </c>
      <c r="AS26" s="39">
        <f t="shared" si="38"/>
      </c>
      <c r="AT26" s="40">
        <f t="shared" si="39"/>
      </c>
      <c r="AU26" s="35">
        <f t="shared" si="40"/>
      </c>
      <c r="AV26" s="36">
        <f t="shared" si="41"/>
      </c>
      <c r="AW26" s="39">
        <f t="shared" si="42"/>
      </c>
      <c r="AX26" s="40">
        <f t="shared" si="43"/>
      </c>
      <c r="AY26" s="35">
        <f t="shared" si="44"/>
      </c>
      <c r="AZ26" s="36">
        <f t="shared" si="45"/>
      </c>
      <c r="BA26" s="39">
        <f t="shared" si="46"/>
      </c>
      <c r="BB26" s="40">
        <f t="shared" si="47"/>
      </c>
      <c r="BC26" s="35">
        <f t="shared" si="48"/>
      </c>
      <c r="BD26" s="36">
        <f t="shared" si="49"/>
      </c>
      <c r="BE26" s="39">
        <f t="shared" si="50"/>
      </c>
      <c r="BF26" s="40">
        <f t="shared" si="51"/>
      </c>
      <c r="BG26" s="35">
        <f t="shared" si="52"/>
      </c>
      <c r="BH26" s="36">
        <f t="shared" si="53"/>
      </c>
      <c r="BI26" s="39">
        <f t="shared" si="54"/>
      </c>
      <c r="BJ26" s="40">
        <f t="shared" si="55"/>
      </c>
      <c r="BK26" s="35">
        <f t="shared" si="56"/>
      </c>
      <c r="BL26" s="36">
        <f t="shared" si="57"/>
      </c>
      <c r="BM26" s="39">
        <f t="shared" si="58"/>
      </c>
      <c r="BN26" s="40">
        <f t="shared" si="59"/>
      </c>
      <c r="BO26" s="35">
        <f t="shared" si="60"/>
      </c>
      <c r="BP26" s="36">
        <f t="shared" si="61"/>
      </c>
      <c r="BQ26" s="39">
        <f t="shared" si="62"/>
      </c>
      <c r="BR26" s="40">
        <f t="shared" si="63"/>
      </c>
      <c r="BS26" s="35">
        <f t="shared" si="64"/>
      </c>
      <c r="BT26" s="36">
        <f t="shared" si="65"/>
      </c>
      <c r="BU26" s="39">
        <f t="shared" si="66"/>
      </c>
      <c r="BV26" s="40">
        <f t="shared" si="67"/>
      </c>
      <c r="BW26" s="35">
        <f t="shared" si="68"/>
      </c>
      <c r="BX26" s="36">
        <f t="shared" si="69"/>
      </c>
      <c r="BY26" s="39">
        <f t="shared" si="70"/>
      </c>
      <c r="BZ26" s="40">
        <f t="shared" si="71"/>
      </c>
      <c r="HB26"/>
      <c r="HC26"/>
      <c r="HD26"/>
      <c r="HE26"/>
      <c r="HF26"/>
      <c r="HG26"/>
      <c r="HH26"/>
      <c r="HI26"/>
    </row>
    <row r="27" spans="2:217" ht="13.5" thickBot="1">
      <c r="B27" s="135" t="s">
        <v>46</v>
      </c>
      <c r="C27" s="136"/>
      <c r="D27" s="136"/>
      <c r="E27" s="137"/>
      <c r="F27" s="85" t="str">
        <f>IF(B17&lt;&gt;"",CONCATENATE((VLOOKUP($F$23,$E$39:$F$49,2,FALSE)-1)*100,"%"),"")</f>
        <v>0%</v>
      </c>
      <c r="J27" s="6">
        <f aca="true" t="shared" si="75" ref="J27:AQ27">IF(AND(J8&gt;0,$B$59=0),VLOOKUP(J8,$B$3:$E$13,4),"")</f>
      </c>
      <c r="K27" s="6">
        <f t="shared" si="75"/>
      </c>
      <c r="L27" s="6">
        <f t="shared" si="75"/>
      </c>
      <c r="M27" s="6">
        <f t="shared" si="75"/>
      </c>
      <c r="N27" s="6">
        <f t="shared" si="75"/>
      </c>
      <c r="O27" s="6">
        <f t="shared" si="75"/>
      </c>
      <c r="P27" s="6">
        <f t="shared" si="75"/>
      </c>
      <c r="Q27" s="6">
        <f t="shared" si="75"/>
      </c>
      <c r="R27" s="6">
        <f t="shared" si="75"/>
      </c>
      <c r="S27" s="6">
        <f t="shared" si="75"/>
      </c>
      <c r="T27" s="6">
        <f t="shared" si="75"/>
      </c>
      <c r="U27" s="6">
        <f t="shared" si="75"/>
      </c>
      <c r="V27" s="6">
        <f t="shared" si="75"/>
      </c>
      <c r="W27" s="6">
        <f t="shared" si="75"/>
      </c>
      <c r="X27" s="6">
        <f t="shared" si="75"/>
      </c>
      <c r="Y27" s="6">
        <f t="shared" si="75"/>
      </c>
      <c r="Z27" s="6">
        <f t="shared" si="75"/>
      </c>
      <c r="AA27" s="6">
        <f t="shared" si="75"/>
      </c>
      <c r="AB27" s="6">
        <f t="shared" si="75"/>
      </c>
      <c r="AC27" s="6">
        <f t="shared" si="75"/>
      </c>
      <c r="AD27" s="6">
        <f t="shared" si="75"/>
      </c>
      <c r="AE27" s="6">
        <f t="shared" si="75"/>
      </c>
      <c r="AF27" s="6">
        <f t="shared" si="75"/>
      </c>
      <c r="AG27" s="6">
        <f t="shared" si="75"/>
      </c>
      <c r="AH27" s="6">
        <f t="shared" si="75"/>
      </c>
      <c r="AI27" s="6">
        <f t="shared" si="75"/>
      </c>
      <c r="AJ27" s="6">
        <f t="shared" si="75"/>
      </c>
      <c r="AK27" s="6">
        <f t="shared" si="75"/>
      </c>
      <c r="AL27" s="6">
        <f t="shared" si="75"/>
      </c>
      <c r="AM27" s="6">
        <f t="shared" si="75"/>
      </c>
      <c r="AN27" s="6">
        <f t="shared" si="75"/>
      </c>
      <c r="AO27" s="6">
        <f t="shared" si="75"/>
      </c>
      <c r="AP27" s="6">
        <f t="shared" si="75"/>
      </c>
      <c r="AQ27" s="6">
        <f t="shared" si="75"/>
      </c>
      <c r="AS27" s="39">
        <f t="shared" si="38"/>
      </c>
      <c r="AT27" s="40">
        <f t="shared" si="39"/>
      </c>
      <c r="AU27" s="35">
        <f t="shared" si="40"/>
      </c>
      <c r="AV27" s="36">
        <f t="shared" si="41"/>
      </c>
      <c r="AW27" s="39">
        <f t="shared" si="42"/>
      </c>
      <c r="AX27" s="40">
        <f t="shared" si="43"/>
      </c>
      <c r="AY27" s="35">
        <f t="shared" si="44"/>
      </c>
      <c r="AZ27" s="36">
        <f t="shared" si="45"/>
      </c>
      <c r="BA27" s="39">
        <f t="shared" si="46"/>
      </c>
      <c r="BB27" s="40">
        <f t="shared" si="47"/>
      </c>
      <c r="BC27" s="35">
        <f t="shared" si="48"/>
      </c>
      <c r="BD27" s="36">
        <f t="shared" si="49"/>
      </c>
      <c r="BE27" s="39">
        <f t="shared" si="50"/>
      </c>
      <c r="BF27" s="40">
        <f t="shared" si="51"/>
      </c>
      <c r="BG27" s="35">
        <f t="shared" si="52"/>
      </c>
      <c r="BH27" s="36">
        <f t="shared" si="53"/>
      </c>
      <c r="BI27" s="39">
        <f t="shared" si="54"/>
      </c>
      <c r="BJ27" s="40">
        <f t="shared" si="55"/>
      </c>
      <c r="BK27" s="35">
        <f t="shared" si="56"/>
      </c>
      <c r="BL27" s="36">
        <f t="shared" si="57"/>
      </c>
      <c r="BM27" s="39">
        <f t="shared" si="58"/>
      </c>
      <c r="BN27" s="40">
        <f t="shared" si="59"/>
      </c>
      <c r="BO27" s="35">
        <f t="shared" si="60"/>
      </c>
      <c r="BP27" s="36">
        <f t="shared" si="61"/>
      </c>
      <c r="BQ27" s="39">
        <f t="shared" si="62"/>
      </c>
      <c r="BR27" s="40">
        <f t="shared" si="63"/>
      </c>
      <c r="BS27" s="35">
        <f t="shared" si="64"/>
      </c>
      <c r="BT27" s="36">
        <f t="shared" si="65"/>
      </c>
      <c r="BU27" s="39">
        <f t="shared" si="66"/>
      </c>
      <c r="BV27" s="40">
        <f t="shared" si="67"/>
      </c>
      <c r="BW27" s="35">
        <f t="shared" si="68"/>
      </c>
      <c r="BX27" s="36">
        <f t="shared" si="69"/>
      </c>
      <c r="BY27" s="39">
        <f t="shared" si="70"/>
      </c>
      <c r="BZ27" s="40">
        <f t="shared" si="71"/>
      </c>
      <c r="HB27"/>
      <c r="HC27"/>
      <c r="HD27"/>
      <c r="HE27"/>
      <c r="HF27"/>
      <c r="HG27"/>
      <c r="HH27"/>
      <c r="HI27"/>
    </row>
    <row r="28" spans="6:217" ht="13.5" customHeight="1" thickBot="1">
      <c r="F28" s="51"/>
      <c r="J28" s="6">
        <f aca="true" t="shared" si="76" ref="J28:Q28">IF(AND(J9&gt;0,$B$59=0),VLOOKUP(J9,$B$3:$E$13,4),"")</f>
      </c>
      <c r="K28" s="6">
        <f t="shared" si="76"/>
      </c>
      <c r="L28" s="6">
        <f t="shared" si="76"/>
      </c>
      <c r="M28" s="6">
        <f t="shared" si="76"/>
      </c>
      <c r="N28" s="6">
        <f t="shared" si="76"/>
      </c>
      <c r="O28" s="6">
        <f t="shared" si="76"/>
      </c>
      <c r="P28" s="6">
        <f t="shared" si="76"/>
      </c>
      <c r="Q28" s="6">
        <f t="shared" si="76"/>
      </c>
      <c r="R28" s="6">
        <f aca="true" t="shared" si="77" ref="R28:AQ28">IF(AND(R9&gt;0,$B$59=0),VLOOKUP(R9,$B$3:$E$13,4),"")</f>
      </c>
      <c r="S28" s="6">
        <f t="shared" si="77"/>
      </c>
      <c r="T28" s="6">
        <f t="shared" si="77"/>
      </c>
      <c r="U28" s="6">
        <f t="shared" si="77"/>
      </c>
      <c r="V28" s="6">
        <f t="shared" si="77"/>
      </c>
      <c r="W28" s="6">
        <f t="shared" si="77"/>
      </c>
      <c r="X28" s="6">
        <f t="shared" si="77"/>
      </c>
      <c r="Y28" s="6">
        <f t="shared" si="77"/>
      </c>
      <c r="Z28" s="6">
        <f t="shared" si="77"/>
      </c>
      <c r="AA28" s="6">
        <f t="shared" si="77"/>
      </c>
      <c r="AB28" s="6">
        <f t="shared" si="77"/>
      </c>
      <c r="AC28" s="6">
        <f t="shared" si="77"/>
      </c>
      <c r="AD28" s="6">
        <f t="shared" si="77"/>
      </c>
      <c r="AE28" s="6">
        <f t="shared" si="77"/>
      </c>
      <c r="AF28" s="6">
        <f t="shared" si="77"/>
      </c>
      <c r="AG28" s="6">
        <f t="shared" si="77"/>
      </c>
      <c r="AH28" s="6">
        <f t="shared" si="77"/>
      </c>
      <c r="AI28" s="6">
        <f t="shared" si="77"/>
      </c>
      <c r="AJ28" s="6">
        <f t="shared" si="77"/>
      </c>
      <c r="AK28" s="6">
        <f t="shared" si="77"/>
      </c>
      <c r="AL28" s="6">
        <f t="shared" si="77"/>
      </c>
      <c r="AM28" s="6">
        <f t="shared" si="77"/>
      </c>
      <c r="AN28" s="6">
        <f t="shared" si="77"/>
      </c>
      <c r="AO28" s="6">
        <f t="shared" si="77"/>
      </c>
      <c r="AP28" s="6">
        <f t="shared" si="77"/>
      </c>
      <c r="AQ28" s="6">
        <f t="shared" si="77"/>
      </c>
      <c r="AS28" s="39">
        <f t="shared" si="38"/>
      </c>
      <c r="AT28" s="40">
        <f t="shared" si="39"/>
      </c>
      <c r="AU28" s="35">
        <f t="shared" si="40"/>
      </c>
      <c r="AV28" s="36">
        <f t="shared" si="41"/>
      </c>
      <c r="AW28" s="39">
        <f t="shared" si="42"/>
      </c>
      <c r="AX28" s="40">
        <f t="shared" si="43"/>
      </c>
      <c r="AY28" s="35">
        <f t="shared" si="44"/>
      </c>
      <c r="AZ28" s="36">
        <f t="shared" si="45"/>
      </c>
      <c r="BA28" s="39">
        <f t="shared" si="46"/>
      </c>
      <c r="BB28" s="40">
        <f t="shared" si="47"/>
      </c>
      <c r="BC28" s="35">
        <f t="shared" si="48"/>
      </c>
      <c r="BD28" s="36">
        <f t="shared" si="49"/>
      </c>
      <c r="BE28" s="39">
        <f t="shared" si="50"/>
      </c>
      <c r="BF28" s="40">
        <f t="shared" si="51"/>
      </c>
      <c r="BG28" s="35">
        <f t="shared" si="52"/>
      </c>
      <c r="BH28" s="36">
        <f t="shared" si="53"/>
      </c>
      <c r="BI28" s="39">
        <f t="shared" si="54"/>
      </c>
      <c r="BJ28" s="40">
        <f t="shared" si="55"/>
      </c>
      <c r="BK28" s="35">
        <f t="shared" si="56"/>
      </c>
      <c r="BL28" s="36">
        <f t="shared" si="57"/>
      </c>
      <c r="BM28" s="39">
        <f t="shared" si="58"/>
      </c>
      <c r="BN28" s="40">
        <f t="shared" si="59"/>
      </c>
      <c r="BO28" s="35">
        <f t="shared" si="60"/>
      </c>
      <c r="BP28" s="36">
        <f t="shared" si="61"/>
      </c>
      <c r="BQ28" s="39">
        <f t="shared" si="62"/>
      </c>
      <c r="BR28" s="40">
        <f t="shared" si="63"/>
      </c>
      <c r="BS28" s="35">
        <f t="shared" si="64"/>
      </c>
      <c r="BT28" s="36">
        <f t="shared" si="65"/>
      </c>
      <c r="BU28" s="39">
        <f t="shared" si="66"/>
      </c>
      <c r="BV28" s="40">
        <f t="shared" si="67"/>
      </c>
      <c r="BW28" s="35">
        <f t="shared" si="68"/>
      </c>
      <c r="BX28" s="36">
        <f t="shared" si="69"/>
      </c>
      <c r="BY28" s="39">
        <f t="shared" si="70"/>
      </c>
      <c r="BZ28" s="40">
        <f t="shared" si="71"/>
      </c>
      <c r="HB28"/>
      <c r="HC28"/>
      <c r="HD28"/>
      <c r="HE28"/>
      <c r="HF28"/>
      <c r="HG28"/>
      <c r="HH28"/>
      <c r="HI28"/>
    </row>
    <row r="29" spans="2:217" ht="13.5" customHeight="1" thickBot="1">
      <c r="B29" s="148" t="s">
        <v>31</v>
      </c>
      <c r="C29" s="149"/>
      <c r="D29" s="149"/>
      <c r="E29" s="146">
        <f>IF(B17&lt;&gt;"",F24*F20,0)</f>
        <v>42</v>
      </c>
      <c r="F29" s="147"/>
      <c r="J29" s="6">
        <f aca="true" t="shared" si="78" ref="J29:AQ29">IF(AND(J10&gt;0,$B$59=0),VLOOKUP(J10,$B$3:$E$13,4),"")</f>
      </c>
      <c r="K29" s="6">
        <f t="shared" si="78"/>
      </c>
      <c r="L29" s="6">
        <f t="shared" si="78"/>
      </c>
      <c r="M29" s="6">
        <f t="shared" si="78"/>
      </c>
      <c r="N29" s="6">
        <f t="shared" si="78"/>
      </c>
      <c r="O29" s="6">
        <f t="shared" si="78"/>
      </c>
      <c r="P29" s="6">
        <f t="shared" si="78"/>
      </c>
      <c r="Q29" s="6">
        <f t="shared" si="78"/>
      </c>
      <c r="R29" s="6">
        <f t="shared" si="78"/>
      </c>
      <c r="S29" s="6">
        <f t="shared" si="78"/>
      </c>
      <c r="T29" s="6">
        <f t="shared" si="78"/>
      </c>
      <c r="U29" s="6">
        <f t="shared" si="78"/>
      </c>
      <c r="V29" s="6">
        <f t="shared" si="78"/>
      </c>
      <c r="W29" s="6">
        <f t="shared" si="78"/>
      </c>
      <c r="X29" s="6">
        <f t="shared" si="78"/>
      </c>
      <c r="Y29" s="6">
        <f t="shared" si="78"/>
      </c>
      <c r="Z29" s="6">
        <f t="shared" si="78"/>
      </c>
      <c r="AA29" s="6">
        <f t="shared" si="78"/>
      </c>
      <c r="AB29" s="6">
        <f t="shared" si="78"/>
      </c>
      <c r="AC29" s="6">
        <f t="shared" si="78"/>
      </c>
      <c r="AD29" s="6">
        <f t="shared" si="78"/>
      </c>
      <c r="AE29" s="6">
        <f t="shared" si="78"/>
      </c>
      <c r="AF29" s="6">
        <f t="shared" si="78"/>
      </c>
      <c r="AG29" s="6">
        <f t="shared" si="78"/>
      </c>
      <c r="AH29" s="6">
        <f t="shared" si="78"/>
      </c>
      <c r="AI29" s="6">
        <f t="shared" si="78"/>
      </c>
      <c r="AJ29" s="6">
        <f t="shared" si="78"/>
      </c>
      <c r="AK29" s="6">
        <f t="shared" si="78"/>
      </c>
      <c r="AL29" s="6">
        <f t="shared" si="78"/>
      </c>
      <c r="AM29" s="6">
        <f t="shared" si="78"/>
      </c>
      <c r="AN29" s="6">
        <f t="shared" si="78"/>
      </c>
      <c r="AO29" s="6">
        <f t="shared" si="78"/>
      </c>
      <c r="AP29" s="6">
        <f t="shared" si="78"/>
      </c>
      <c r="AQ29" s="6">
        <f t="shared" si="78"/>
      </c>
      <c r="AS29" s="39">
        <f t="shared" si="38"/>
      </c>
      <c r="AT29" s="40">
        <f t="shared" si="39"/>
      </c>
      <c r="AU29" s="35">
        <f t="shared" si="40"/>
      </c>
      <c r="AV29" s="36">
        <f t="shared" si="41"/>
      </c>
      <c r="AW29" s="39">
        <f t="shared" si="42"/>
      </c>
      <c r="AX29" s="40">
        <f t="shared" si="43"/>
      </c>
      <c r="AY29" s="35">
        <f t="shared" si="44"/>
      </c>
      <c r="AZ29" s="36">
        <f t="shared" si="45"/>
      </c>
      <c r="BA29" s="39">
        <f t="shared" si="46"/>
      </c>
      <c r="BB29" s="40">
        <f t="shared" si="47"/>
      </c>
      <c r="BC29" s="35">
        <f t="shared" si="48"/>
      </c>
      <c r="BD29" s="36">
        <f t="shared" si="49"/>
      </c>
      <c r="BE29" s="39">
        <f t="shared" si="50"/>
      </c>
      <c r="BF29" s="40">
        <f t="shared" si="51"/>
      </c>
      <c r="BG29" s="35">
        <f t="shared" si="52"/>
      </c>
      <c r="BH29" s="36">
        <f t="shared" si="53"/>
      </c>
      <c r="BI29" s="39">
        <f t="shared" si="54"/>
      </c>
      <c r="BJ29" s="40">
        <f t="shared" si="55"/>
      </c>
      <c r="BK29" s="35">
        <f t="shared" si="56"/>
      </c>
      <c r="BL29" s="36">
        <f t="shared" si="57"/>
      </c>
      <c r="BM29" s="39">
        <f t="shared" si="58"/>
      </c>
      <c r="BN29" s="40">
        <f t="shared" si="59"/>
      </c>
      <c r="BO29" s="35">
        <f t="shared" si="60"/>
      </c>
      <c r="BP29" s="36">
        <f t="shared" si="61"/>
      </c>
      <c r="BQ29" s="39">
        <f t="shared" si="62"/>
      </c>
      <c r="BR29" s="40">
        <f t="shared" si="63"/>
      </c>
      <c r="BS29" s="35">
        <f t="shared" si="64"/>
      </c>
      <c r="BT29" s="36">
        <f t="shared" si="65"/>
      </c>
      <c r="BU29" s="39">
        <f t="shared" si="66"/>
      </c>
      <c r="BV29" s="40">
        <f t="shared" si="67"/>
      </c>
      <c r="BW29" s="35">
        <f t="shared" si="68"/>
      </c>
      <c r="BX29" s="36">
        <f t="shared" si="69"/>
      </c>
      <c r="BY29" s="39">
        <f t="shared" si="70"/>
      </c>
      <c r="BZ29" s="40">
        <f t="shared" si="71"/>
      </c>
      <c r="HB29"/>
      <c r="HC29"/>
      <c r="HD29"/>
      <c r="HE29"/>
      <c r="HF29"/>
      <c r="HG29"/>
      <c r="HH29"/>
      <c r="HI29"/>
    </row>
    <row r="30" spans="2:217" ht="13.5" customHeight="1">
      <c r="B30" s="142" t="s">
        <v>32</v>
      </c>
      <c r="C30" s="143"/>
      <c r="D30" s="143"/>
      <c r="E30" s="78">
        <f>MIN($J$57:$AQ$57)*$F$20</f>
        <v>8.112</v>
      </c>
      <c r="F30" s="79">
        <f>E30-$E$29</f>
        <v>-33.888</v>
      </c>
      <c r="J30" s="6">
        <f aca="true" t="shared" si="79" ref="J30:AQ30">IF(AND(J11&gt;0,$B$59=0),VLOOKUP(J11,$B$3:$E$13,4),"")</f>
      </c>
      <c r="K30" s="6">
        <f t="shared" si="79"/>
      </c>
      <c r="L30" s="6">
        <f t="shared" si="79"/>
      </c>
      <c r="M30" s="6">
        <f t="shared" si="79"/>
      </c>
      <c r="N30" s="6">
        <f t="shared" si="79"/>
      </c>
      <c r="O30" s="6">
        <f t="shared" si="79"/>
      </c>
      <c r="P30" s="6">
        <f t="shared" si="79"/>
      </c>
      <c r="Q30" s="6">
        <f t="shared" si="79"/>
      </c>
      <c r="R30" s="6">
        <f t="shared" si="79"/>
      </c>
      <c r="S30" s="6">
        <f t="shared" si="79"/>
      </c>
      <c r="T30" s="6">
        <f t="shared" si="79"/>
      </c>
      <c r="U30" s="6">
        <f t="shared" si="79"/>
      </c>
      <c r="V30" s="6">
        <f t="shared" si="79"/>
      </c>
      <c r="W30" s="6">
        <f t="shared" si="79"/>
      </c>
      <c r="X30" s="6">
        <f t="shared" si="79"/>
      </c>
      <c r="Y30" s="6">
        <f t="shared" si="79"/>
      </c>
      <c r="Z30" s="6">
        <f t="shared" si="79"/>
      </c>
      <c r="AA30" s="6">
        <f t="shared" si="79"/>
      </c>
      <c r="AB30" s="6">
        <f t="shared" si="79"/>
      </c>
      <c r="AC30" s="6">
        <f t="shared" si="79"/>
      </c>
      <c r="AD30" s="6">
        <f t="shared" si="79"/>
      </c>
      <c r="AE30" s="6">
        <f t="shared" si="79"/>
      </c>
      <c r="AF30" s="6">
        <f t="shared" si="79"/>
      </c>
      <c r="AG30" s="6">
        <f t="shared" si="79"/>
      </c>
      <c r="AH30" s="6">
        <f t="shared" si="79"/>
      </c>
      <c r="AI30" s="6">
        <f t="shared" si="79"/>
      </c>
      <c r="AJ30" s="6">
        <f t="shared" si="79"/>
      </c>
      <c r="AK30" s="6">
        <f t="shared" si="79"/>
      </c>
      <c r="AL30" s="6">
        <f t="shared" si="79"/>
      </c>
      <c r="AM30" s="6">
        <f t="shared" si="79"/>
      </c>
      <c r="AN30" s="6">
        <f t="shared" si="79"/>
      </c>
      <c r="AO30" s="6">
        <f t="shared" si="79"/>
      </c>
      <c r="AP30" s="6">
        <f t="shared" si="79"/>
      </c>
      <c r="AQ30" s="6">
        <f t="shared" si="79"/>
      </c>
      <c r="AS30" s="39">
        <f t="shared" si="38"/>
      </c>
      <c r="AT30" s="40">
        <f t="shared" si="39"/>
      </c>
      <c r="AU30" s="35">
        <f t="shared" si="40"/>
      </c>
      <c r="AV30" s="36">
        <f t="shared" si="41"/>
      </c>
      <c r="AW30" s="39">
        <f t="shared" si="42"/>
      </c>
      <c r="AX30" s="40">
        <f t="shared" si="43"/>
      </c>
      <c r="AY30" s="35">
        <f t="shared" si="44"/>
      </c>
      <c r="AZ30" s="36">
        <f t="shared" si="45"/>
      </c>
      <c r="BA30" s="39">
        <f t="shared" si="46"/>
      </c>
      <c r="BB30" s="40">
        <f t="shared" si="47"/>
      </c>
      <c r="BC30" s="35">
        <f t="shared" si="48"/>
      </c>
      <c r="BD30" s="36">
        <f t="shared" si="49"/>
      </c>
      <c r="BE30" s="39">
        <f t="shared" si="50"/>
      </c>
      <c r="BF30" s="40">
        <f t="shared" si="51"/>
      </c>
      <c r="BG30" s="35">
        <f t="shared" si="52"/>
      </c>
      <c r="BH30" s="36">
        <f t="shared" si="53"/>
      </c>
      <c r="BI30" s="39">
        <f t="shared" si="54"/>
      </c>
      <c r="BJ30" s="40">
        <f t="shared" si="55"/>
      </c>
      <c r="BK30" s="35">
        <f t="shared" si="56"/>
      </c>
      <c r="BL30" s="36">
        <f t="shared" si="57"/>
      </c>
      <c r="BM30" s="39">
        <f t="shared" si="58"/>
      </c>
      <c r="BN30" s="40">
        <f t="shared" si="59"/>
      </c>
      <c r="BO30" s="35">
        <f t="shared" si="60"/>
      </c>
      <c r="BP30" s="36">
        <f t="shared" si="61"/>
      </c>
      <c r="BQ30" s="39">
        <f t="shared" si="62"/>
      </c>
      <c r="BR30" s="40">
        <f t="shared" si="63"/>
      </c>
      <c r="BS30" s="35">
        <f t="shared" si="64"/>
      </c>
      <c r="BT30" s="36">
        <f t="shared" si="65"/>
      </c>
      <c r="BU30" s="39">
        <f t="shared" si="66"/>
      </c>
      <c r="BV30" s="40">
        <f t="shared" si="67"/>
      </c>
      <c r="BW30" s="35">
        <f t="shared" si="68"/>
      </c>
      <c r="BX30" s="36">
        <f t="shared" si="69"/>
      </c>
      <c r="BY30" s="39">
        <f t="shared" si="70"/>
      </c>
      <c r="BZ30" s="40">
        <f t="shared" si="71"/>
      </c>
      <c r="HB30"/>
      <c r="HC30"/>
      <c r="HD30"/>
      <c r="HE30"/>
      <c r="HF30"/>
      <c r="HG30"/>
      <c r="HH30"/>
      <c r="HI30"/>
    </row>
    <row r="31" spans="1:217" ht="13.5" customHeight="1">
      <c r="A31"/>
      <c r="B31" s="140" t="s">
        <v>33</v>
      </c>
      <c r="C31" s="141"/>
      <c r="D31" s="141"/>
      <c r="E31" s="80">
        <f>IF(COUNT($J$57:$AQ$57)&gt;0,AVERAGE($J$57:$AQ$57)*$F$20,0)</f>
        <v>15.33025</v>
      </c>
      <c r="F31" s="81">
        <f>E31-$E$29</f>
        <v>-26.66975</v>
      </c>
      <c r="H31"/>
      <c r="I31"/>
      <c r="J31" s="6">
        <f aca="true" t="shared" si="80" ref="J31:AQ31">IF(AND(J12&gt;0,$B$59=0),VLOOKUP(J12,$B$3:$E$13,4),"")</f>
      </c>
      <c r="K31" s="6">
        <f t="shared" si="80"/>
      </c>
      <c r="L31" s="6">
        <f t="shared" si="80"/>
      </c>
      <c r="M31" s="6">
        <f t="shared" si="80"/>
      </c>
      <c r="N31" s="6">
        <f t="shared" si="80"/>
      </c>
      <c r="O31" s="6">
        <f t="shared" si="80"/>
      </c>
      <c r="P31" s="6">
        <f t="shared" si="80"/>
      </c>
      <c r="Q31" s="6">
        <f t="shared" si="80"/>
      </c>
      <c r="R31" s="6">
        <f t="shared" si="80"/>
      </c>
      <c r="S31" s="6">
        <f t="shared" si="80"/>
      </c>
      <c r="T31" s="6">
        <f t="shared" si="80"/>
      </c>
      <c r="U31" s="6">
        <f t="shared" si="80"/>
      </c>
      <c r="V31" s="6">
        <f t="shared" si="80"/>
      </c>
      <c r="W31" s="6">
        <f t="shared" si="80"/>
      </c>
      <c r="X31" s="6">
        <f t="shared" si="80"/>
      </c>
      <c r="Y31" s="6">
        <f t="shared" si="80"/>
      </c>
      <c r="Z31" s="6">
        <f t="shared" si="80"/>
      </c>
      <c r="AA31" s="6">
        <f t="shared" si="80"/>
      </c>
      <c r="AB31" s="6">
        <f t="shared" si="80"/>
      </c>
      <c r="AC31" s="6">
        <f t="shared" si="80"/>
      </c>
      <c r="AD31" s="6">
        <f t="shared" si="80"/>
      </c>
      <c r="AE31" s="6">
        <f t="shared" si="80"/>
      </c>
      <c r="AF31" s="6">
        <f t="shared" si="80"/>
      </c>
      <c r="AG31" s="6">
        <f t="shared" si="80"/>
      </c>
      <c r="AH31" s="6">
        <f t="shared" si="80"/>
      </c>
      <c r="AI31" s="6">
        <f t="shared" si="80"/>
      </c>
      <c r="AJ31" s="6">
        <f t="shared" si="80"/>
      </c>
      <c r="AK31" s="6">
        <f t="shared" si="80"/>
      </c>
      <c r="AL31" s="6">
        <f t="shared" si="80"/>
      </c>
      <c r="AM31" s="6">
        <f t="shared" si="80"/>
      </c>
      <c r="AN31" s="6">
        <f t="shared" si="80"/>
      </c>
      <c r="AO31" s="6">
        <f t="shared" si="80"/>
      </c>
      <c r="AP31" s="6">
        <f t="shared" si="80"/>
      </c>
      <c r="AQ31" s="6">
        <f t="shared" si="80"/>
      </c>
      <c r="AR31"/>
      <c r="AS31" s="39">
        <f t="shared" si="38"/>
      </c>
      <c r="AT31" s="40">
        <f t="shared" si="39"/>
      </c>
      <c r="AU31" s="35">
        <f t="shared" si="40"/>
      </c>
      <c r="AV31" s="36">
        <f t="shared" si="41"/>
      </c>
      <c r="AW31" s="39">
        <f t="shared" si="42"/>
      </c>
      <c r="AX31" s="40">
        <f t="shared" si="43"/>
      </c>
      <c r="AY31" s="35">
        <f t="shared" si="44"/>
      </c>
      <c r="AZ31" s="36">
        <f t="shared" si="45"/>
      </c>
      <c r="BA31" s="39">
        <f t="shared" si="46"/>
      </c>
      <c r="BB31" s="40">
        <f t="shared" si="47"/>
      </c>
      <c r="BC31" s="35">
        <f t="shared" si="48"/>
      </c>
      <c r="BD31" s="36">
        <f t="shared" si="49"/>
      </c>
      <c r="BE31" s="39">
        <f t="shared" si="50"/>
      </c>
      <c r="BF31" s="40">
        <f t="shared" si="51"/>
      </c>
      <c r="BG31" s="35">
        <f t="shared" si="52"/>
      </c>
      <c r="BH31" s="36">
        <f t="shared" si="53"/>
      </c>
      <c r="BI31" s="39">
        <f t="shared" si="54"/>
      </c>
      <c r="BJ31" s="40">
        <f t="shared" si="55"/>
      </c>
      <c r="BK31" s="35">
        <f t="shared" si="56"/>
      </c>
      <c r="BL31" s="36">
        <f t="shared" si="57"/>
      </c>
      <c r="BM31" s="39">
        <f t="shared" si="58"/>
      </c>
      <c r="BN31" s="40">
        <f t="shared" si="59"/>
      </c>
      <c r="BO31" s="35">
        <f t="shared" si="60"/>
      </c>
      <c r="BP31" s="36">
        <f t="shared" si="61"/>
      </c>
      <c r="BQ31" s="39">
        <f t="shared" si="62"/>
      </c>
      <c r="BR31" s="40">
        <f t="shared" si="63"/>
      </c>
      <c r="BS31" s="35">
        <f t="shared" si="64"/>
      </c>
      <c r="BT31" s="36">
        <f t="shared" si="65"/>
      </c>
      <c r="BU31" s="39">
        <f t="shared" si="66"/>
      </c>
      <c r="BV31" s="40">
        <f t="shared" si="67"/>
      </c>
      <c r="BW31" s="35">
        <f t="shared" si="68"/>
      </c>
      <c r="BX31" s="36">
        <f t="shared" si="69"/>
      </c>
      <c r="BY31" s="39">
        <f t="shared" si="70"/>
      </c>
      <c r="BZ31" s="40">
        <f t="shared" si="71"/>
      </c>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row>
    <row r="32" spans="2:217" ht="13.5" customHeight="1">
      <c r="B32" s="140" t="s">
        <v>34</v>
      </c>
      <c r="C32" s="141"/>
      <c r="D32" s="141"/>
      <c r="E32" s="80">
        <f>MAX($J$57:$AQ$57)*$F$20</f>
        <v>27.456000000000003</v>
      </c>
      <c r="F32" s="81">
        <f>E32-$E$29</f>
        <v>-14.543999999999997</v>
      </c>
      <c r="J32" s="6">
        <f aca="true" t="shared" si="81" ref="J32:AQ32">IF(AND(J13&gt;0,$B$59=0),VLOOKUP(J13,$B$3:$E$13,4),"")</f>
      </c>
      <c r="K32" s="6">
        <f t="shared" si="81"/>
      </c>
      <c r="L32" s="6">
        <f t="shared" si="81"/>
      </c>
      <c r="M32" s="6">
        <f t="shared" si="81"/>
      </c>
      <c r="N32" s="6">
        <f t="shared" si="81"/>
      </c>
      <c r="O32" s="6">
        <f t="shared" si="81"/>
      </c>
      <c r="P32" s="6">
        <f t="shared" si="81"/>
      </c>
      <c r="Q32" s="6">
        <f t="shared" si="81"/>
      </c>
      <c r="R32" s="6">
        <f t="shared" si="81"/>
      </c>
      <c r="S32" s="6">
        <f t="shared" si="81"/>
      </c>
      <c r="T32" s="6">
        <f t="shared" si="81"/>
      </c>
      <c r="U32" s="6">
        <f t="shared" si="81"/>
      </c>
      <c r="V32" s="6">
        <f t="shared" si="81"/>
      </c>
      <c r="W32" s="6">
        <f t="shared" si="81"/>
      </c>
      <c r="X32" s="6">
        <f t="shared" si="81"/>
      </c>
      <c r="Y32" s="6">
        <f t="shared" si="81"/>
      </c>
      <c r="Z32" s="6">
        <f t="shared" si="81"/>
      </c>
      <c r="AA32" s="6">
        <f t="shared" si="81"/>
      </c>
      <c r="AB32" s="6">
        <f t="shared" si="81"/>
      </c>
      <c r="AC32" s="6">
        <f t="shared" si="81"/>
      </c>
      <c r="AD32" s="6">
        <f t="shared" si="81"/>
      </c>
      <c r="AE32" s="6">
        <f t="shared" si="81"/>
      </c>
      <c r="AF32" s="6">
        <f t="shared" si="81"/>
      </c>
      <c r="AG32" s="6">
        <f t="shared" si="81"/>
      </c>
      <c r="AH32" s="6">
        <f t="shared" si="81"/>
      </c>
      <c r="AI32" s="6">
        <f t="shared" si="81"/>
      </c>
      <c r="AJ32" s="6">
        <f t="shared" si="81"/>
      </c>
      <c r="AK32" s="6">
        <f t="shared" si="81"/>
      </c>
      <c r="AL32" s="6">
        <f t="shared" si="81"/>
      </c>
      <c r="AM32" s="6">
        <f t="shared" si="81"/>
      </c>
      <c r="AN32" s="6">
        <f t="shared" si="81"/>
      </c>
      <c r="AO32" s="6">
        <f t="shared" si="81"/>
      </c>
      <c r="AP32" s="6">
        <f t="shared" si="81"/>
      </c>
      <c r="AQ32" s="6">
        <f t="shared" si="81"/>
      </c>
      <c r="AS32" s="39">
        <f t="shared" si="38"/>
      </c>
      <c r="AT32" s="40">
        <f t="shared" si="39"/>
      </c>
      <c r="AU32" s="35">
        <f t="shared" si="40"/>
      </c>
      <c r="AV32" s="36">
        <f t="shared" si="41"/>
      </c>
      <c r="AW32" s="39">
        <f t="shared" si="42"/>
      </c>
      <c r="AX32" s="40">
        <f t="shared" si="43"/>
      </c>
      <c r="AY32" s="35">
        <f t="shared" si="44"/>
      </c>
      <c r="AZ32" s="36">
        <f t="shared" si="45"/>
      </c>
      <c r="BA32" s="39">
        <f t="shared" si="46"/>
      </c>
      <c r="BB32" s="40">
        <f t="shared" si="47"/>
      </c>
      <c r="BC32" s="35">
        <f t="shared" si="48"/>
      </c>
      <c r="BD32" s="36">
        <f t="shared" si="49"/>
      </c>
      <c r="BE32" s="39">
        <f t="shared" si="50"/>
      </c>
      <c r="BF32" s="40">
        <f t="shared" si="51"/>
      </c>
      <c r="BG32" s="35">
        <f t="shared" si="52"/>
      </c>
      <c r="BH32" s="36">
        <f t="shared" si="53"/>
      </c>
      <c r="BI32" s="39">
        <f t="shared" si="54"/>
      </c>
      <c r="BJ32" s="40">
        <f t="shared" si="55"/>
      </c>
      <c r="BK32" s="35">
        <f t="shared" si="56"/>
      </c>
      <c r="BL32" s="36">
        <f t="shared" si="57"/>
      </c>
      <c r="BM32" s="39">
        <f t="shared" si="58"/>
      </c>
      <c r="BN32" s="40">
        <f t="shared" si="59"/>
      </c>
      <c r="BO32" s="35">
        <f t="shared" si="60"/>
      </c>
      <c r="BP32" s="36">
        <f t="shared" si="61"/>
      </c>
      <c r="BQ32" s="39">
        <f t="shared" si="62"/>
      </c>
      <c r="BR32" s="40">
        <f t="shared" si="63"/>
      </c>
      <c r="BS32" s="35">
        <f t="shared" si="64"/>
      </c>
      <c r="BT32" s="36">
        <f t="shared" si="65"/>
      </c>
      <c r="BU32" s="39">
        <f t="shared" si="66"/>
      </c>
      <c r="BV32" s="40">
        <f t="shared" si="67"/>
      </c>
      <c r="BW32" s="35">
        <f t="shared" si="68"/>
      </c>
      <c r="BX32" s="36">
        <f t="shared" si="69"/>
      </c>
      <c r="BY32" s="39">
        <f t="shared" si="70"/>
      </c>
      <c r="BZ32" s="40">
        <f t="shared" si="71"/>
      </c>
      <c r="HB32"/>
      <c r="HC32"/>
      <c r="HD32"/>
      <c r="HE32"/>
      <c r="HF32"/>
      <c r="HG32"/>
      <c r="HH32"/>
      <c r="HI32"/>
    </row>
    <row r="33" spans="2:217" ht="13.5" thickBot="1">
      <c r="B33" s="144" t="s">
        <v>35</v>
      </c>
      <c r="C33" s="145"/>
      <c r="D33" s="145"/>
      <c r="E33" s="82">
        <f>SUM($AS$17:$BZ$17,$AS$35:$BZ$35)</f>
        <v>321.93525</v>
      </c>
      <c r="F33" s="83">
        <f>E33-$E$29</f>
        <v>279.93525</v>
      </c>
      <c r="J33" s="6">
        <f aca="true" t="shared" si="82" ref="J33:AQ33">IF(AND(J17&gt;0,$B$59=0),VLOOKUP(J17,$B$3:$E$13,4),"")</f>
      </c>
      <c r="K33" s="6">
        <f t="shared" si="82"/>
      </c>
      <c r="L33" s="6">
        <f t="shared" si="82"/>
      </c>
      <c r="M33" s="6">
        <f t="shared" si="82"/>
      </c>
      <c r="N33" s="6">
        <f t="shared" si="82"/>
      </c>
      <c r="O33" s="6">
        <f t="shared" si="82"/>
      </c>
      <c r="P33" s="6">
        <f t="shared" si="82"/>
      </c>
      <c r="Q33" s="6">
        <f t="shared" si="82"/>
      </c>
      <c r="R33" s="6">
        <f t="shared" si="82"/>
      </c>
      <c r="S33" s="6">
        <f t="shared" si="82"/>
      </c>
      <c r="T33" s="6">
        <f t="shared" si="82"/>
      </c>
      <c r="U33" s="6">
        <f t="shared" si="82"/>
      </c>
      <c r="V33" s="6">
        <f t="shared" si="82"/>
      </c>
      <c r="W33" s="6">
        <f t="shared" si="82"/>
      </c>
      <c r="X33" s="6">
        <f t="shared" si="82"/>
      </c>
      <c r="Y33" s="6">
        <f t="shared" si="82"/>
      </c>
      <c r="Z33" s="6">
        <f t="shared" si="82"/>
      </c>
      <c r="AA33" s="6">
        <f t="shared" si="82"/>
      </c>
      <c r="AB33" s="6">
        <f t="shared" si="82"/>
      </c>
      <c r="AC33" s="6">
        <f t="shared" si="82"/>
      </c>
      <c r="AD33" s="6">
        <f t="shared" si="82"/>
      </c>
      <c r="AE33" s="6">
        <f t="shared" si="82"/>
      </c>
      <c r="AF33" s="6">
        <f t="shared" si="82"/>
      </c>
      <c r="AG33" s="6">
        <f t="shared" si="82"/>
      </c>
      <c r="AH33" s="6">
        <f t="shared" si="82"/>
      </c>
      <c r="AI33" s="6">
        <f t="shared" si="82"/>
      </c>
      <c r="AJ33" s="6">
        <f t="shared" si="82"/>
      </c>
      <c r="AK33" s="6">
        <f t="shared" si="82"/>
      </c>
      <c r="AL33" s="6">
        <f t="shared" si="82"/>
      </c>
      <c r="AM33" s="6">
        <f t="shared" si="82"/>
      </c>
      <c r="AN33" s="6">
        <f t="shared" si="82"/>
      </c>
      <c r="AO33" s="6">
        <f t="shared" si="82"/>
      </c>
      <c r="AP33" s="6">
        <f t="shared" si="82"/>
      </c>
      <c r="AQ33" s="6">
        <f t="shared" si="82"/>
      </c>
      <c r="AS33" s="41">
        <f t="shared" si="38"/>
      </c>
      <c r="AT33" s="42">
        <f t="shared" si="39"/>
      </c>
      <c r="AU33" s="37">
        <f t="shared" si="40"/>
      </c>
      <c r="AV33" s="38">
        <f t="shared" si="41"/>
      </c>
      <c r="AW33" s="41">
        <f t="shared" si="42"/>
      </c>
      <c r="AX33" s="42">
        <f t="shared" si="43"/>
      </c>
      <c r="AY33" s="37">
        <f t="shared" si="44"/>
      </c>
      <c r="AZ33" s="38">
        <f t="shared" si="45"/>
      </c>
      <c r="BA33" s="41">
        <f t="shared" si="46"/>
      </c>
      <c r="BB33" s="42">
        <f t="shared" si="47"/>
      </c>
      <c r="BC33" s="37">
        <f t="shared" si="48"/>
      </c>
      <c r="BD33" s="38">
        <f t="shared" si="49"/>
      </c>
      <c r="BE33" s="41">
        <f t="shared" si="50"/>
      </c>
      <c r="BF33" s="42">
        <f t="shared" si="51"/>
      </c>
      <c r="BG33" s="37">
        <f t="shared" si="52"/>
      </c>
      <c r="BH33" s="38">
        <f t="shared" si="53"/>
      </c>
      <c r="BI33" s="41">
        <f t="shared" si="54"/>
      </c>
      <c r="BJ33" s="42">
        <f t="shared" si="55"/>
      </c>
      <c r="BK33" s="37">
        <f t="shared" si="56"/>
      </c>
      <c r="BL33" s="38">
        <f t="shared" si="57"/>
      </c>
      <c r="BM33" s="41">
        <f t="shared" si="58"/>
      </c>
      <c r="BN33" s="42">
        <f t="shared" si="59"/>
      </c>
      <c r="BO33" s="37">
        <f t="shared" si="60"/>
      </c>
      <c r="BP33" s="38">
        <f t="shared" si="61"/>
      </c>
      <c r="BQ33" s="41">
        <f t="shared" si="62"/>
      </c>
      <c r="BR33" s="42">
        <f t="shared" si="63"/>
      </c>
      <c r="BS33" s="37">
        <f t="shared" si="64"/>
      </c>
      <c r="BT33" s="38">
        <f t="shared" si="65"/>
      </c>
      <c r="BU33" s="41">
        <f t="shared" si="66"/>
      </c>
      <c r="BV33" s="42">
        <f t="shared" si="67"/>
      </c>
      <c r="BW33" s="37">
        <f t="shared" si="68"/>
      </c>
      <c r="BX33" s="38">
        <f t="shared" si="69"/>
      </c>
      <c r="BY33" s="41">
        <f t="shared" si="70"/>
      </c>
      <c r="BZ33" s="42">
        <f t="shared" si="71"/>
      </c>
      <c r="HB33"/>
      <c r="HC33"/>
      <c r="HD33"/>
      <c r="HE33"/>
      <c r="HF33"/>
      <c r="HG33"/>
      <c r="HH33"/>
      <c r="HI33"/>
    </row>
    <row r="34" spans="2:217" ht="7.5" customHeight="1" thickBot="1">
      <c r="B34" s="89"/>
      <c r="C34" s="89"/>
      <c r="D34" s="89"/>
      <c r="E34" s="90"/>
      <c r="F34" s="91"/>
      <c r="G34" s="86"/>
      <c r="H34" s="86"/>
      <c r="I34" s="88"/>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6"/>
      <c r="AS34" s="92"/>
      <c r="AT34" s="93"/>
      <c r="AU34" s="94"/>
      <c r="AV34" s="94"/>
      <c r="AW34" s="92"/>
      <c r="AX34" s="92"/>
      <c r="AY34" s="94"/>
      <c r="AZ34" s="94"/>
      <c r="BA34" s="92"/>
      <c r="BB34" s="92"/>
      <c r="BC34" s="94"/>
      <c r="BD34" s="94"/>
      <c r="BE34" s="92"/>
      <c r="BF34" s="92"/>
      <c r="BG34" s="94"/>
      <c r="BH34" s="94"/>
      <c r="BI34" s="92"/>
      <c r="BJ34" s="92"/>
      <c r="BK34" s="94"/>
      <c r="BL34" s="94"/>
      <c r="BM34" s="92"/>
      <c r="BN34" s="92"/>
      <c r="BO34" s="94"/>
      <c r="BP34" s="94"/>
      <c r="BQ34" s="92"/>
      <c r="BR34" s="92"/>
      <c r="BS34" s="95"/>
      <c r="BT34" s="94"/>
      <c r="BU34" s="92"/>
      <c r="BV34" s="92"/>
      <c r="BW34" s="94"/>
      <c r="BX34" s="94"/>
      <c r="BY34" s="92"/>
      <c r="BZ34" s="92"/>
      <c r="CA34" s="96"/>
      <c r="HB34"/>
      <c r="HC34"/>
      <c r="HD34"/>
      <c r="HE34"/>
      <c r="HF34"/>
      <c r="HG34"/>
      <c r="HH34"/>
      <c r="HI34"/>
    </row>
    <row r="35" spans="2:217" ht="24" customHeight="1" thickBot="1">
      <c r="B35" s="138" t="s">
        <v>36</v>
      </c>
      <c r="C35" s="139"/>
      <c r="D35" s="139"/>
      <c r="E35" s="72">
        <f>SUM($AS$18:$BZ$18,$AS$52:$BZ$52)</f>
        <v>53.568000000000005</v>
      </c>
      <c r="F35" s="73">
        <f>E35-$E$29</f>
        <v>11.568000000000005</v>
      </c>
      <c r="AS35" s="103">
        <f>IF(AA57&lt;&gt;"",AA57*$F$20,"")</f>
        <v>14.56</v>
      </c>
      <c r="AT35" s="104"/>
      <c r="AU35" s="103">
        <f>IF(AB57&lt;&gt;"",AB57*$F$20,"")</f>
        <v>9.782499999999999</v>
      </c>
      <c r="AV35" s="104"/>
      <c r="AW35" s="103">
        <f>IF(AC57&lt;&gt;"",AC57*$F$20,"")</f>
        <v>17.887999999999998</v>
      </c>
      <c r="AX35" s="104"/>
      <c r="AY35" s="103">
        <f>IF(AD57&lt;&gt;"",AD57*$F$20,"")</f>
        <v>24.080000000000002</v>
      </c>
      <c r="AZ35" s="104"/>
      <c r="BA35" s="103">
        <f>IF(AE57&lt;&gt;"",AE57*$F$20,"")</f>
      </c>
      <c r="BB35" s="104"/>
      <c r="BC35" s="103">
        <f>IF(AF57&lt;&gt;"",AF57*$F$20,"")</f>
      </c>
      <c r="BD35" s="104"/>
      <c r="BE35" s="103">
        <f>IF(AG57&lt;&gt;"",AG57*$F$20,"")</f>
      </c>
      <c r="BF35" s="104"/>
      <c r="BG35" s="103">
        <f>IF(AH57&lt;&gt;"",AH57*$F$20,"")</f>
      </c>
      <c r="BH35" s="104"/>
      <c r="BI35" s="103">
        <f>IF(AI57&lt;&gt;"",AI57*$F$20,"")</f>
      </c>
      <c r="BJ35" s="104"/>
      <c r="BK35" s="103">
        <f>IF(AJ57&lt;&gt;"",AJ57*$F$20,"")</f>
      </c>
      <c r="BL35" s="104"/>
      <c r="BM35" s="103">
        <f>IF(AK57&lt;&gt;"",AK57*$F$20,"")</f>
      </c>
      <c r="BN35" s="104"/>
      <c r="BO35" s="103">
        <f>IF(AL57&lt;&gt;"",AL57*$F$20,"")</f>
      </c>
      <c r="BP35" s="104"/>
      <c r="BQ35" s="103">
        <f>IF(AM57&lt;&gt;"",AM57*$F$20,"")</f>
      </c>
      <c r="BR35" s="104"/>
      <c r="BS35" s="103">
        <f>IF(AN57&lt;&gt;"",AN57*$F$20,"")</f>
      </c>
      <c r="BT35" s="104"/>
      <c r="BU35" s="103">
        <f>IF(AO57&lt;&gt;"",AO57*$F$20,"")</f>
      </c>
      <c r="BV35" s="104"/>
      <c r="BW35" s="103">
        <f>IF(AP57&lt;&gt;"",AP57*$F$20,"")</f>
      </c>
      <c r="BX35" s="104"/>
      <c r="BY35" s="103">
        <f>IF(AQ57&lt;&gt;"",AQ57*$F$20,"")</f>
      </c>
      <c r="BZ35" s="104"/>
      <c r="HF35"/>
      <c r="HG35"/>
      <c r="HH35"/>
      <c r="HI35"/>
    </row>
    <row r="36" spans="5:6" ht="12.75">
      <c r="E36" s="71" t="s">
        <v>38</v>
      </c>
      <c r="F36" s="71" t="s">
        <v>39</v>
      </c>
    </row>
    <row r="37" spans="5:6" ht="13.5" thickBot="1">
      <c r="E37" s="71"/>
      <c r="F37" s="71"/>
    </row>
    <row r="38" spans="5:49" ht="12.75">
      <c r="E38" s="97" t="s">
        <v>4</v>
      </c>
      <c r="F38" s="98" t="s">
        <v>47</v>
      </c>
      <c r="AS38" s="108" t="s">
        <v>37</v>
      </c>
      <c r="AT38" s="108"/>
      <c r="AU38" s="108"/>
      <c r="AV38" s="108"/>
      <c r="AW38" s="108"/>
    </row>
    <row r="39" spans="5:47" ht="12.75">
      <c r="E39" s="99">
        <v>1</v>
      </c>
      <c r="F39" s="100">
        <v>1</v>
      </c>
      <c r="AS39" s="107" t="s">
        <v>56</v>
      </c>
      <c r="AT39" s="107"/>
      <c r="AU39" s="107"/>
    </row>
    <row r="40" spans="5:6" ht="12.75">
      <c r="E40" s="99">
        <v>2</v>
      </c>
      <c r="F40" s="100">
        <v>1</v>
      </c>
    </row>
    <row r="41" spans="5:6" ht="12.75">
      <c r="E41" s="99">
        <v>3</v>
      </c>
      <c r="F41" s="100">
        <v>1</v>
      </c>
    </row>
    <row r="42" spans="5:6" ht="12.75">
      <c r="E42" s="99">
        <v>4</v>
      </c>
      <c r="F42" s="100">
        <v>1</v>
      </c>
    </row>
    <row r="43" spans="5:6" ht="12.75">
      <c r="E43" s="99">
        <v>5</v>
      </c>
      <c r="F43" s="100">
        <v>1.05</v>
      </c>
    </row>
    <row r="44" spans="5:6" ht="12.75">
      <c r="E44" s="99">
        <v>6</v>
      </c>
      <c r="F44" s="100">
        <v>1.1025</v>
      </c>
    </row>
    <row r="45" spans="5:6" ht="12.75">
      <c r="E45" s="99">
        <v>7</v>
      </c>
      <c r="F45" s="100">
        <v>1.1576</v>
      </c>
    </row>
    <row r="46" spans="5:6" ht="12.75">
      <c r="E46" s="99">
        <v>8</v>
      </c>
      <c r="F46" s="100">
        <v>1.2155</v>
      </c>
    </row>
    <row r="47" spans="5:6" ht="12.75">
      <c r="E47" s="99">
        <v>9</v>
      </c>
      <c r="F47" s="100">
        <v>1.2763</v>
      </c>
    </row>
    <row r="48" spans="5:6" ht="12.75">
      <c r="E48" s="99">
        <v>10</v>
      </c>
      <c r="F48" s="100">
        <v>1.3401</v>
      </c>
    </row>
    <row r="49" spans="5:6" ht="13.5" thickBot="1">
      <c r="E49" s="101">
        <v>11</v>
      </c>
      <c r="F49" s="102">
        <v>1.4071</v>
      </c>
    </row>
    <row r="50" spans="5:6" ht="12.75">
      <c r="E50" s="71"/>
      <c r="F50" s="71"/>
    </row>
    <row r="51" spans="5:6" ht="12.75">
      <c r="E51" s="71"/>
      <c r="F51" s="71"/>
    </row>
    <row r="52" spans="5:78" ht="12.75" hidden="1">
      <c r="E52" s="71"/>
      <c r="F52" s="71"/>
      <c r="AS52" s="106">
        <f>IF(AND(AS53&lt;&gt;"",AS35&lt;&gt;""),AS53*AS35,"")</f>
        <v>0</v>
      </c>
      <c r="AT52" s="106"/>
      <c r="AU52" s="106">
        <f>IF(AND(AU53&lt;&gt;"",AU35&lt;&gt;""),AU53*AU35,"")</f>
        <v>0</v>
      </c>
      <c r="AV52" s="106"/>
      <c r="AW52" s="106">
        <f>IF(AND(AW53&lt;&gt;"",AW35&lt;&gt;""),AW53*AW35,"")</f>
        <v>0</v>
      </c>
      <c r="AX52" s="106"/>
      <c r="AY52" s="106">
        <f>IF(AND(AY53&lt;&gt;"",AY35&lt;&gt;""),AY53*AY35,"")</f>
        <v>0</v>
      </c>
      <c r="AZ52" s="106"/>
      <c r="BA52" s="106">
        <f>IF(AND(BA53&lt;&gt;"",BA35&lt;&gt;""),BA53*BA35,"")</f>
      </c>
      <c r="BB52" s="106"/>
      <c r="BC52" s="106">
        <f>IF(AND(BC53&lt;&gt;"",BC35&lt;&gt;""),BC53*BC35,"")</f>
      </c>
      <c r="BD52" s="106"/>
      <c r="BE52" s="106">
        <f>IF(AND(BE53&lt;&gt;"",BE35&lt;&gt;""),BE53*BE35,"")</f>
      </c>
      <c r="BF52" s="106"/>
      <c r="BG52" s="106">
        <f>IF(AND(BG53&lt;&gt;"",BG35&lt;&gt;""),BG53*BG35,"")</f>
      </c>
      <c r="BH52" s="106"/>
      <c r="BI52" s="106">
        <f>IF(AND(BI53&lt;&gt;"",BI35&lt;&gt;""),BI53*BI35,"")</f>
      </c>
      <c r="BJ52" s="106"/>
      <c r="BK52" s="106">
        <f>IF(AND(BK53&lt;&gt;"",BK35&lt;&gt;""),BK53*BK35,"")</f>
      </c>
      <c r="BL52" s="106"/>
      <c r="BM52" s="106">
        <f>IF(AND(BM53&lt;&gt;"",BM35&lt;&gt;""),BM53*BM35,"")</f>
      </c>
      <c r="BN52" s="106"/>
      <c r="BO52" s="106">
        <f>IF(AND(BO53&lt;&gt;"",BO35&lt;&gt;""),BO53*BO35,"")</f>
      </c>
      <c r="BP52" s="106"/>
      <c r="BQ52" s="106">
        <f>IF(AND(BQ53&lt;&gt;"",BQ35&lt;&gt;""),BQ53*BQ35,"")</f>
      </c>
      <c r="BR52" s="106"/>
      <c r="BS52" s="106">
        <f>IF(AND(BS53&lt;&gt;"",BS35&lt;&gt;""),BS53*BS35,"")</f>
      </c>
      <c r="BT52" s="106"/>
      <c r="BU52" s="106">
        <f>IF(AND(BU53&lt;&gt;"",BU35&lt;&gt;""),BU53*BU35,"")</f>
      </c>
      <c r="BV52" s="106"/>
      <c r="BW52" s="106">
        <f>IF(AND(BW53&lt;&gt;"",BW35&lt;&gt;""),BW53*BW35,"")</f>
      </c>
      <c r="BX52" s="106"/>
      <c r="BY52" s="106">
        <f>IF(AND(BY53&lt;&gt;"",BY35&lt;&gt;""),BY53*BY35,"")</f>
      </c>
      <c r="BZ52" s="106"/>
    </row>
    <row r="53" spans="5:78" ht="12.75" hidden="1">
      <c r="E53" s="71"/>
      <c r="F53" s="71"/>
      <c r="AS53" s="133">
        <f>IF(AS22&lt;&gt;"",HLOOKUP(AS22,$J$70:$AQ$71,2),"")</f>
        <v>0</v>
      </c>
      <c r="AT53" s="133"/>
      <c r="AU53" s="133">
        <f>IF(AU22&lt;&gt;"",HLOOKUP(AU22,$J$70:$AQ$71,2),"")</f>
        <v>0</v>
      </c>
      <c r="AV53" s="133"/>
      <c r="AW53" s="133">
        <f>IF(AW22&lt;&gt;"",HLOOKUP(AW22,$J$70:$AQ$71,2),"")</f>
        <v>0</v>
      </c>
      <c r="AX53" s="133"/>
      <c r="AY53" s="133">
        <f>IF(AY22&lt;&gt;"",HLOOKUP(AY22,$J$70:$AQ$71,2),"")</f>
        <v>0</v>
      </c>
      <c r="AZ53" s="133"/>
      <c r="BA53" s="133">
        <f>IF(BA22&lt;&gt;"",HLOOKUP(BA22,$J$70:$AQ$71,2),"")</f>
      </c>
      <c r="BB53" s="133"/>
      <c r="BC53" s="133">
        <f>IF(BC22&lt;&gt;"",HLOOKUP(BC22,$J$70:$AQ$71,2),"")</f>
      </c>
      <c r="BD53" s="133"/>
      <c r="BE53" s="133">
        <f>IF(BE22&lt;&gt;"",HLOOKUP(BE22,$J$70:$AQ$71,2),"")</f>
      </c>
      <c r="BF53" s="133"/>
      <c r="BG53" s="133">
        <f>IF(BG22&lt;&gt;"",HLOOKUP(BG22,$J$70:$AQ$71,2),"")</f>
      </c>
      <c r="BH53" s="133"/>
      <c r="BI53" s="133">
        <f>IF(BI22&lt;&gt;"",HLOOKUP(BI22,$J$70:$AQ$71,2),"")</f>
      </c>
      <c r="BJ53" s="133"/>
      <c r="BK53" s="133">
        <f>IF(BK22&lt;&gt;"",HLOOKUP(BK22,$J$70:$AQ$71,2),"")</f>
      </c>
      <c r="BL53" s="133"/>
      <c r="BM53" s="133">
        <f>IF(BM22&lt;&gt;"",HLOOKUP(BM22,$J$70:$AQ$71,2),"")</f>
      </c>
      <c r="BN53" s="133"/>
      <c r="BO53" s="133">
        <f>IF(BO22&lt;&gt;"",HLOOKUP(BO22,$J$70:$AQ$71,2),"")</f>
      </c>
      <c r="BP53" s="133"/>
      <c r="BQ53" s="133">
        <f>IF(BQ22&lt;&gt;"",HLOOKUP(BQ22,$J$70:$AQ$71,2),"")</f>
      </c>
      <c r="BR53" s="133"/>
      <c r="BS53" s="133">
        <f>IF(BS22&lt;&gt;"",HLOOKUP(BS22,$J$70:$AQ$71,2),"")</f>
      </c>
      <c r="BT53" s="133"/>
      <c r="BU53" s="133">
        <f>IF(BU22&lt;&gt;"",HLOOKUP(BU22,$J$70:$AQ$71,2),"")</f>
      </c>
      <c r="BV53" s="133"/>
      <c r="BW53" s="133">
        <f>IF(BW22&lt;&gt;"",HLOOKUP(BW22,$J$70:$AQ$71,2),"")</f>
      </c>
      <c r="BX53" s="133"/>
      <c r="BY53" s="133">
        <f>IF(BY22&lt;&gt;"",HLOOKUP(BY22,$J$70:$AQ$71,2),"")</f>
      </c>
      <c r="BZ53" s="133"/>
    </row>
    <row r="54" spans="5:78" ht="18.75" customHeight="1" hidden="1">
      <c r="E54" s="71"/>
      <c r="F54" s="71"/>
      <c r="AS54" s="1">
        <f>IF(AS22="",0,1)</f>
        <v>1</v>
      </c>
      <c r="AT54" s="1">
        <f>IF(AS22="",0,1)</f>
        <v>1</v>
      </c>
      <c r="AU54" s="1">
        <f>IF(AU22="",0,1)</f>
        <v>1</v>
      </c>
      <c r="AV54" s="1">
        <f>IF(AU22="",0,1)</f>
        <v>1</v>
      </c>
      <c r="AW54" s="1">
        <f>IF(AW22="",0,1)</f>
        <v>1</v>
      </c>
      <c r="AX54" s="1">
        <f>IF(AW22="",0,1)</f>
        <v>1</v>
      </c>
      <c r="AY54" s="1">
        <f>IF(AY22="",0,1)</f>
        <v>1</v>
      </c>
      <c r="AZ54" s="1">
        <f>IF(AY22="",0,1)</f>
        <v>1</v>
      </c>
      <c r="BA54" s="1">
        <f>IF(BA22="",0,1)</f>
        <v>0</v>
      </c>
      <c r="BB54" s="1">
        <f>IF(BA22="",0,1)</f>
        <v>0</v>
      </c>
      <c r="BC54" s="1">
        <f>IF(BC22="",0,1)</f>
        <v>0</v>
      </c>
      <c r="BD54" s="1">
        <f>IF(BC22="",0,1)</f>
        <v>0</v>
      </c>
      <c r="BE54" s="1">
        <f>IF(BE22="",0,1)</f>
        <v>0</v>
      </c>
      <c r="BF54" s="1">
        <f>IF(BE22="",0,1)</f>
        <v>0</v>
      </c>
      <c r="BG54" s="1">
        <f>IF(BG22="",0,1)</f>
        <v>0</v>
      </c>
      <c r="BH54" s="1">
        <f>IF(BG22="",0,1)</f>
        <v>0</v>
      </c>
      <c r="BI54" s="1">
        <f>IF(BI22="",0,1)</f>
        <v>0</v>
      </c>
      <c r="BJ54" s="1">
        <f>IF(BI22="",0,1)</f>
        <v>0</v>
      </c>
      <c r="BK54" s="1">
        <f>IF(BK22="",0,1)</f>
        <v>0</v>
      </c>
      <c r="BL54" s="1">
        <f>IF(BK22="",0,1)</f>
        <v>0</v>
      </c>
      <c r="BM54" s="1">
        <f>IF(BM22="",0,1)</f>
        <v>0</v>
      </c>
      <c r="BN54" s="1">
        <f>IF(BM22="",0,1)</f>
        <v>0</v>
      </c>
      <c r="BO54" s="1">
        <f>IF(BO22="",0,1)</f>
        <v>0</v>
      </c>
      <c r="BP54" s="1">
        <f>IF(BO22="",0,1)</f>
        <v>0</v>
      </c>
      <c r="BQ54" s="1">
        <f>IF(BQ22="",0,1)</f>
        <v>0</v>
      </c>
      <c r="BR54" s="1">
        <f>IF(BQ22="",0,1)</f>
        <v>0</v>
      </c>
      <c r="BS54" s="1">
        <f>IF(BS22="",0,1)</f>
        <v>0</v>
      </c>
      <c r="BT54" s="1">
        <f>IF(BS22="",0,1)</f>
        <v>0</v>
      </c>
      <c r="BU54" s="1">
        <f>IF(BU22="",0,1)</f>
        <v>0</v>
      </c>
      <c r="BV54" s="1">
        <f>IF(BU22="",0,1)</f>
        <v>0</v>
      </c>
      <c r="BW54" s="1">
        <f>IF(BW22="",0,1)</f>
        <v>0</v>
      </c>
      <c r="BX54" s="1">
        <f>IF(BW22="",0,1)</f>
        <v>0</v>
      </c>
      <c r="BY54" s="1">
        <f>IF(BY22="",0,1)</f>
        <v>0</v>
      </c>
      <c r="BZ54" s="1">
        <f>IF(BY22="",0,1)</f>
        <v>0</v>
      </c>
    </row>
    <row r="56" spans="5:6" ht="12.75">
      <c r="E56" s="71"/>
      <c r="F56" s="71"/>
    </row>
    <row r="57" spans="5:43" ht="12.75">
      <c r="E57" s="71"/>
      <c r="F57" s="71"/>
      <c r="J57" s="7">
        <f>IF(COUNT(J$22:J$33)&gt;0,PRODUCT(J$22:J$33,VLOOKUP(COUNT(J$22:J$33),Sistema!$E$39:$F$49,2)),"")</f>
        <v>7.9365000000000006</v>
      </c>
      <c r="K57" s="7">
        <f>IF(COUNT(K$22:K$33)&gt;0,PRODUCT(K$22:K$33,VLOOKUP(COUNT(K$22:K$33),Sistema!$E$39:$F$49,2)),"")</f>
        <v>8.7505</v>
      </c>
      <c r="L57" s="7">
        <f>IF(COUNT(L$22:L$33)&gt;0,PRODUCT(L$22:L$33,VLOOKUP(COUNT(L$22:L$33),Sistema!$E$39:$F$49,2)),"")</f>
        <v>7.756125</v>
      </c>
      <c r="M57" s="7">
        <f>IF(COUNT(M$22:M$33)&gt;0,PRODUCT(M$22:M$33,VLOOKUP(COUNT(M$22:M$33),Sistema!$E$39:$F$49,2)),"")</f>
        <v>4.20875</v>
      </c>
      <c r="N57" s="7">
        <f>IF(COUNT(N$22:N$33)&gt;0,PRODUCT(N$22:N$33,VLOOKUP(COUNT(N$22:N$33),Sistema!$E$39:$F$49,2)),"")</f>
        <v>7.6960000000000015</v>
      </c>
      <c r="O57" s="7">
        <f>IF(COUNT(O$22:O$33)&gt;0,PRODUCT(O$22:O$33,VLOOKUP(COUNT(O$22:O$33),Sistema!$E$39:$F$49,2)),"")</f>
        <v>10.360000000000001</v>
      </c>
      <c r="P57" s="7">
        <f>IF(COUNT(P$22:P$33)&gt;0,PRODUCT(P$22:P$33,VLOOKUP(COUNT(P$22:P$33),Sistema!$E$39:$F$49,2)),"")</f>
        <v>5.180000000000001</v>
      </c>
      <c r="Q57" s="7">
        <f>IF(COUNT(Q$22:Q$33)&gt;0,PRODUCT(Q$22:Q$33,VLOOKUP(COUNT(Q$22:Q$33),Sistema!$E$39:$F$49,2)),"")</f>
        <v>6.364000000000001</v>
      </c>
      <c r="R57" s="7">
        <f>IF(COUNT(R$22:R$33)&gt;0,PRODUCT(R$22:R$33,VLOOKUP(COUNT(R$22:R$33),Sistema!$E$39:$F$49,2)),"")</f>
        <v>5.577</v>
      </c>
      <c r="S57" s="7">
        <f>IF(COUNT(S$22:S$33)&gt;0,PRODUCT(S$22:S$33,VLOOKUP(COUNT(S$22:S$33),Sistema!$E$39:$F$49,2)),"")</f>
        <v>7.5075</v>
      </c>
      <c r="T57" s="7">
        <f>IF(COUNT(T$22:T$33)&gt;0,PRODUCT(T$22:T$33,VLOOKUP(COUNT(T$22:T$33),Sistema!$E$39:$F$49,2)),"")</f>
        <v>13.728000000000002</v>
      </c>
      <c r="U57" s="7">
        <f>IF(COUNT(U$22:U$33)&gt;0,PRODUCT(U$22:U$33,VLOOKUP(COUNT(U$22:U$33),Sistema!$E$39:$F$49,2)),"")</f>
        <v>4.5760000000000005</v>
      </c>
      <c r="V57" s="7">
        <f>IF(COUNT(V$22:V$33)&gt;0,PRODUCT(V$22:V$33,VLOOKUP(COUNT(V$22:V$33),Sistema!$E$39:$F$49,2)),"")</f>
        <v>6.160000000000001</v>
      </c>
      <c r="W57" s="7">
        <f>IF(COUNT(W$22:W$33)&gt;0,PRODUCT(W$22:W$33,VLOOKUP(COUNT(W$22:W$33),Sistema!$E$39:$F$49,2)),"")</f>
        <v>11.264000000000003</v>
      </c>
      <c r="X57" s="7">
        <f>IF(COUNT(X$22:X$33)&gt;0,PRODUCT(X$22:X$33,VLOOKUP(COUNT(X$22:X$33),Sistema!$E$39:$F$49,2)),"")</f>
        <v>4.056</v>
      </c>
      <c r="Y57" s="7">
        <f>IF(COUNT(Y$22:Y$33)&gt;0,PRODUCT(Y$22:Y$33,VLOOKUP(COUNT(Y$22:Y$33),Sistema!$E$39:$F$49,2)),"")</f>
        <v>9.984000000000002</v>
      </c>
      <c r="Z57" s="7">
        <f>IF(COUNT(Z$22:Z$33)&gt;0,PRODUCT(Z$22:Z$33,VLOOKUP(COUNT(Z$22:Z$33),Sistema!$E$39:$F$49,2)),"")</f>
        <v>6.708</v>
      </c>
      <c r="AA57" s="7">
        <f>IF(COUNT(AA$22:AA$33)&gt;0,PRODUCT(AA$22:AA$33,VLOOKUP(COUNT(AA$22:AA$33),Sistema!$E$39:$F$49,2)),"")</f>
        <v>7.28</v>
      </c>
      <c r="AB57" s="7">
        <f>IF(COUNT(AB$22:AB$33)&gt;0,PRODUCT(AB$22:AB$33,VLOOKUP(COUNT(AB$22:AB$33),Sistema!$E$39:$F$49,2)),"")</f>
        <v>4.891249999999999</v>
      </c>
      <c r="AC57" s="7">
        <f>IF(COUNT(AC$22:AC$33)&gt;0,PRODUCT(AC$22:AC$33,VLOOKUP(COUNT(AC$22:AC$33),Sistema!$E$39:$F$49,2)),"")</f>
        <v>8.943999999999999</v>
      </c>
      <c r="AD57" s="7">
        <f>IF(COUNT(AD$22:AD$33)&gt;0,PRODUCT(AD$22:AD$33,VLOOKUP(COUNT(AD$22:AD$33),Sistema!$E$39:$F$49,2)),"")</f>
        <v>12.040000000000001</v>
      </c>
      <c r="AE57" s="7">
        <f>IF(COUNT(AE$22:AE$33)&gt;0,PRODUCT(AE$22:AE$33,VLOOKUP(COUNT(AE$22:AE$33),Sistema!$E$39:$F$49,2)),"")</f>
      </c>
      <c r="AF57" s="7">
        <f>IF(COUNT(AF$22:AF$33)&gt;0,PRODUCT(AF$22:AF$33,VLOOKUP(COUNT(AF$22:AF$33),Sistema!$E$39:$F$49,2)),"")</f>
      </c>
      <c r="AG57" s="7">
        <f>IF(COUNT(AG$22:AG$33)&gt;0,PRODUCT(AG$22:AG$33,VLOOKUP(COUNT(AG$22:AG$33),Sistema!$E$39:$F$49,2)),"")</f>
      </c>
      <c r="AH57" s="7">
        <f>IF(COUNT(AH$22:AH$33)&gt;0,PRODUCT(AH$22:AH$33,VLOOKUP(COUNT(AH$22:AH$33),Sistema!$E$39:$F$49,2)),"")</f>
      </c>
      <c r="AI57" s="7">
        <f>IF(COUNT(AI$22:AI$33)&gt;0,PRODUCT(AI$22:AI$33,VLOOKUP(COUNT(AI$22:AI$33),Sistema!$E$39:$F$49,2)),"")</f>
      </c>
      <c r="AJ57" s="7">
        <f>IF(COUNT(AJ$22:AJ$33)&gt;0,PRODUCT(AJ$22:AJ$33,VLOOKUP(COUNT(AJ$22:AJ$33),Sistema!$E$39:$F$49,2)),"")</f>
      </c>
      <c r="AK57" s="7">
        <f>IF(COUNT(AK$22:AK$33)&gt;0,PRODUCT(AK$22:AK$33,VLOOKUP(COUNT(AK$22:AK$33),Sistema!$E$39:$F$49,2)),"")</f>
      </c>
      <c r="AL57" s="7">
        <f>IF(COUNT(AL$22:AL$33)&gt;0,PRODUCT(AL$22:AL$33,VLOOKUP(COUNT(AL$22:AL$33),Sistema!$E$39:$F$49,2)),"")</f>
      </c>
      <c r="AM57" s="7">
        <f>IF(COUNT(AM$22:AM$33)&gt;0,PRODUCT(AM$22:AM$33,VLOOKUP(COUNT(AM$22:AM$33),Sistema!$E$39:$F$49,2)),"")</f>
      </c>
      <c r="AN57" s="7">
        <f>IF(COUNT(AN$22:AN$33)&gt;0,PRODUCT(AN$22:AN$33,VLOOKUP(COUNT(AN$22:AN$33),Sistema!$E$39:$F$49,2)),"")</f>
      </c>
      <c r="AO57" s="7">
        <f>IF(COUNT(AO$22:AO$33)&gt;0,PRODUCT(AO$22:AO$33,VLOOKUP(COUNT(AO$22:AO$33),Sistema!$E$39:$F$49,2)),"")</f>
      </c>
      <c r="AP57" s="7">
        <f>IF(COUNT(AP$22:AP$33)&gt;0,PRODUCT(AP$22:AP$33,VLOOKUP(COUNT(AP$22:AP$33),Sistema!$E$39:$F$49,2)),"")</f>
      </c>
      <c r="AQ57" s="7">
        <f>IF(COUNT(AQ$22:AQ$33)&gt;0,PRODUCT(AQ$22:AQ$33,VLOOKUP(COUNT(AQ$22:AQ$33),Sistema!$E$39:$F$49,2)),"")</f>
      </c>
    </row>
    <row r="58" ht="11.25" customHeight="1"/>
    <row r="59" spans="2:43" ht="0.75" customHeight="1" hidden="1">
      <c r="B59" s="11">
        <f>IF(OR(C59&gt;0,B17=""),1,0)</f>
        <v>0</v>
      </c>
      <c r="C59" s="34">
        <f>IF(B17&lt;&gt;"",SUM(G3:G13),"")</f>
        <v>0</v>
      </c>
      <c r="J59" s="5">
        <f aca="true" t="shared" si="83" ref="J59:AQ59">IF(AND($B$59=0,J3&gt;0),VLOOKUP(VLOOKUP(J3,$B$3:$E$13,2,0),$C$3:$H$13,6,0),"")</f>
        <v>1</v>
      </c>
      <c r="K59" s="5">
        <f t="shared" si="83"/>
        <v>1</v>
      </c>
      <c r="L59" s="5">
        <f t="shared" si="83"/>
        <v>1</v>
      </c>
      <c r="M59" s="5">
        <f t="shared" si="83"/>
        <v>1</v>
      </c>
      <c r="N59" s="5">
        <f t="shared" si="83"/>
        <v>1</v>
      </c>
      <c r="O59" s="5">
        <f t="shared" si="83"/>
        <v>1</v>
      </c>
      <c r="P59" s="5">
        <f t="shared" si="83"/>
        <v>1</v>
      </c>
      <c r="Q59" s="5">
        <f t="shared" si="83"/>
        <v>1</v>
      </c>
      <c r="R59" s="5">
        <f t="shared" si="83"/>
        <v>1</v>
      </c>
      <c r="S59" s="5">
        <f t="shared" si="83"/>
        <v>1</v>
      </c>
      <c r="T59" s="5">
        <f t="shared" si="83"/>
        <v>1</v>
      </c>
      <c r="U59" s="5">
        <f t="shared" si="83"/>
        <v>1</v>
      </c>
      <c r="V59" s="5">
        <f t="shared" si="83"/>
        <v>1</v>
      </c>
      <c r="W59" s="5">
        <f t="shared" si="83"/>
        <v>1</v>
      </c>
      <c r="X59" s="5">
        <f t="shared" si="83"/>
        <v>1</v>
      </c>
      <c r="Y59" s="5">
        <f t="shared" si="83"/>
        <v>1</v>
      </c>
      <c r="Z59" s="5">
        <f t="shared" si="83"/>
        <v>1</v>
      </c>
      <c r="AA59" s="5">
        <f t="shared" si="83"/>
        <v>0</v>
      </c>
      <c r="AB59" s="5">
        <f t="shared" si="83"/>
        <v>0</v>
      </c>
      <c r="AC59" s="5">
        <f t="shared" si="83"/>
        <v>0</v>
      </c>
      <c r="AD59" s="5">
        <f t="shared" si="83"/>
        <v>1</v>
      </c>
      <c r="AE59" s="5">
        <f t="shared" si="83"/>
      </c>
      <c r="AF59" s="5">
        <f t="shared" si="83"/>
      </c>
      <c r="AG59" s="5">
        <f t="shared" si="83"/>
      </c>
      <c r="AH59" s="5">
        <f t="shared" si="83"/>
      </c>
      <c r="AI59" s="5">
        <f t="shared" si="83"/>
      </c>
      <c r="AJ59" s="5">
        <f t="shared" si="83"/>
      </c>
      <c r="AK59" s="5">
        <f t="shared" si="83"/>
      </c>
      <c r="AL59" s="5">
        <f t="shared" si="83"/>
      </c>
      <c r="AM59" s="5">
        <f t="shared" si="83"/>
      </c>
      <c r="AN59" s="5">
        <f t="shared" si="83"/>
      </c>
      <c r="AO59" s="5">
        <f t="shared" si="83"/>
      </c>
      <c r="AP59" s="5">
        <f t="shared" si="83"/>
      </c>
      <c r="AQ59" s="5">
        <f t="shared" si="83"/>
      </c>
    </row>
    <row r="60" spans="10:43" ht="12.75" hidden="1">
      <c r="J60" s="5">
        <f aca="true" t="shared" si="84" ref="J60:AQ60">IF(AND($B$59=0,J4&gt;0),VLOOKUP(VLOOKUP(J4,$B$3:$E$13,2,0),$C$3:$H$13,6,0),"")</f>
        <v>1</v>
      </c>
      <c r="K60" s="5">
        <f t="shared" si="84"/>
        <v>1</v>
      </c>
      <c r="L60" s="5">
        <f t="shared" si="84"/>
        <v>1</v>
      </c>
      <c r="M60" s="5">
        <f t="shared" si="84"/>
        <v>0</v>
      </c>
      <c r="N60" s="5">
        <f t="shared" si="84"/>
        <v>0</v>
      </c>
      <c r="O60" s="5">
        <f t="shared" si="84"/>
        <v>1</v>
      </c>
      <c r="P60" s="5">
        <f t="shared" si="84"/>
        <v>1</v>
      </c>
      <c r="Q60" s="5">
        <f t="shared" si="84"/>
        <v>1</v>
      </c>
      <c r="R60" s="5">
        <f t="shared" si="84"/>
        <v>1</v>
      </c>
      <c r="S60" s="5">
        <f t="shared" si="84"/>
        <v>1</v>
      </c>
      <c r="T60" s="5">
        <f t="shared" si="84"/>
        <v>1</v>
      </c>
      <c r="U60" s="5">
        <f t="shared" si="84"/>
        <v>0</v>
      </c>
      <c r="V60" s="5">
        <f t="shared" si="84"/>
        <v>1</v>
      </c>
      <c r="W60" s="5">
        <f t="shared" si="84"/>
        <v>0</v>
      </c>
      <c r="X60" s="5">
        <f t="shared" si="84"/>
        <v>0</v>
      </c>
      <c r="Y60" s="5">
        <f t="shared" si="84"/>
        <v>0</v>
      </c>
      <c r="Z60" s="5">
        <f t="shared" si="84"/>
        <v>1</v>
      </c>
      <c r="AA60" s="5">
        <f t="shared" si="84"/>
        <v>1</v>
      </c>
      <c r="AB60" s="5">
        <f t="shared" si="84"/>
        <v>1</v>
      </c>
      <c r="AC60" s="5">
        <f t="shared" si="84"/>
        <v>0</v>
      </c>
      <c r="AD60" s="5">
        <f t="shared" si="84"/>
        <v>0</v>
      </c>
      <c r="AE60" s="5">
        <f t="shared" si="84"/>
      </c>
      <c r="AF60" s="5">
        <f t="shared" si="84"/>
      </c>
      <c r="AG60" s="5">
        <f t="shared" si="84"/>
      </c>
      <c r="AH60" s="5">
        <f t="shared" si="84"/>
      </c>
      <c r="AI60" s="5">
        <f t="shared" si="84"/>
      </c>
      <c r="AJ60" s="5">
        <f t="shared" si="84"/>
      </c>
      <c r="AK60" s="5">
        <f t="shared" si="84"/>
      </c>
      <c r="AL60" s="5">
        <f t="shared" si="84"/>
      </c>
      <c r="AM60" s="5">
        <f t="shared" si="84"/>
      </c>
      <c r="AN60" s="5">
        <f t="shared" si="84"/>
      </c>
      <c r="AO60" s="5">
        <f t="shared" si="84"/>
      </c>
      <c r="AP60" s="5">
        <f t="shared" si="84"/>
      </c>
      <c r="AQ60" s="5">
        <f t="shared" si="84"/>
      </c>
    </row>
    <row r="61" spans="2:43" ht="12.75" hidden="1">
      <c r="B61" s="1" t="str">
        <f>Tabelle!B2</f>
        <v>4/5 sviluppo 3</v>
      </c>
      <c r="J61" s="5">
        <f aca="true" t="shared" si="85" ref="J61:AQ61">IF(AND($B$59=0,J5&gt;0),VLOOKUP(VLOOKUP(J5,$B$3:$E$13,2,0),$C$3:$H$13,6,0),"")</f>
        <v>1</v>
      </c>
      <c r="K61" s="5">
        <f t="shared" si="85"/>
        <v>0</v>
      </c>
      <c r="L61" s="5">
        <f t="shared" si="85"/>
        <v>0</v>
      </c>
      <c r="M61" s="5">
        <f t="shared" si="85"/>
        <v>1</v>
      </c>
      <c r="N61" s="5">
        <f t="shared" si="85"/>
        <v>0</v>
      </c>
      <c r="O61" s="5">
        <f t="shared" si="85"/>
        <v>0</v>
      </c>
      <c r="P61" s="5">
        <f t="shared" si="85"/>
        <v>1</v>
      </c>
      <c r="Q61" s="5">
        <f t="shared" si="85"/>
        <v>0</v>
      </c>
      <c r="R61" s="5">
        <f t="shared" si="85"/>
        <v>0</v>
      </c>
      <c r="S61" s="5">
        <f t="shared" si="85"/>
        <v>1</v>
      </c>
      <c r="T61" s="5">
        <f t="shared" si="85"/>
        <v>0</v>
      </c>
      <c r="U61" s="5">
        <f t="shared" si="85"/>
        <v>1</v>
      </c>
      <c r="V61" s="5">
        <f t="shared" si="85"/>
        <v>1</v>
      </c>
      <c r="W61" s="5">
        <f t="shared" si="85"/>
        <v>1</v>
      </c>
      <c r="X61" s="5">
        <f t="shared" si="85"/>
        <v>1</v>
      </c>
      <c r="Y61" s="5">
        <f t="shared" si="85"/>
        <v>1</v>
      </c>
      <c r="Z61" s="5">
        <f t="shared" si="85"/>
        <v>0</v>
      </c>
      <c r="AA61" s="5">
        <f t="shared" si="85"/>
        <v>0</v>
      </c>
      <c r="AB61" s="5">
        <f t="shared" si="85"/>
        <v>0</v>
      </c>
      <c r="AC61" s="5">
        <f t="shared" si="85"/>
        <v>0</v>
      </c>
      <c r="AD61" s="5">
        <f t="shared" si="85"/>
        <v>0</v>
      </c>
      <c r="AE61" s="5">
        <f t="shared" si="85"/>
      </c>
      <c r="AF61" s="5">
        <f t="shared" si="85"/>
      </c>
      <c r="AG61" s="5">
        <f t="shared" si="85"/>
      </c>
      <c r="AH61" s="5">
        <f t="shared" si="85"/>
      </c>
      <c r="AI61" s="5">
        <f t="shared" si="85"/>
      </c>
      <c r="AJ61" s="5">
        <f t="shared" si="85"/>
      </c>
      <c r="AK61" s="5">
        <f t="shared" si="85"/>
      </c>
      <c r="AL61" s="5">
        <f t="shared" si="85"/>
      </c>
      <c r="AM61" s="5">
        <f t="shared" si="85"/>
      </c>
      <c r="AN61" s="5">
        <f t="shared" si="85"/>
      </c>
      <c r="AO61" s="5">
        <f t="shared" si="85"/>
      </c>
      <c r="AP61" s="5">
        <f t="shared" si="85"/>
      </c>
      <c r="AQ61" s="5">
        <f t="shared" si="85"/>
      </c>
    </row>
    <row r="62" spans="2:43" ht="12.75" hidden="1">
      <c r="B62" s="1" t="str">
        <f>Tabelle!B3</f>
        <v>4/6 sviluppo 3</v>
      </c>
      <c r="J62" s="5">
        <f aca="true" t="shared" si="86" ref="J62:AQ62">IF(AND($B$59=0,J6&gt;0),VLOOKUP(VLOOKUP(J6,$B$3:$E$13,2,0),$C$3:$H$13,6,0),"")</f>
      </c>
      <c r="K62" s="5">
        <f t="shared" si="86"/>
      </c>
      <c r="L62" s="5">
        <f t="shared" si="86"/>
      </c>
      <c r="M62" s="5">
        <f t="shared" si="86"/>
      </c>
      <c r="N62" s="5">
        <f t="shared" si="86"/>
      </c>
      <c r="O62" s="5">
        <f t="shared" si="86"/>
      </c>
      <c r="P62" s="5">
        <f t="shared" si="86"/>
      </c>
      <c r="Q62" s="5">
        <f t="shared" si="86"/>
      </c>
      <c r="R62" s="5">
        <f t="shared" si="86"/>
      </c>
      <c r="S62" s="5">
        <f t="shared" si="86"/>
      </c>
      <c r="T62" s="5">
        <f t="shared" si="86"/>
      </c>
      <c r="U62" s="5">
        <f t="shared" si="86"/>
      </c>
      <c r="V62" s="5">
        <f t="shared" si="86"/>
      </c>
      <c r="W62" s="5">
        <f t="shared" si="86"/>
      </c>
      <c r="X62" s="5">
        <f t="shared" si="86"/>
      </c>
      <c r="Y62" s="5">
        <f t="shared" si="86"/>
      </c>
      <c r="Z62" s="5">
        <f t="shared" si="86"/>
      </c>
      <c r="AA62" s="5">
        <f t="shared" si="86"/>
      </c>
      <c r="AB62" s="5">
        <f t="shared" si="86"/>
      </c>
      <c r="AC62" s="5">
        <f t="shared" si="86"/>
      </c>
      <c r="AD62" s="5">
        <f t="shared" si="86"/>
      </c>
      <c r="AE62" s="5">
        <f t="shared" si="86"/>
      </c>
      <c r="AF62" s="5">
        <f t="shared" si="86"/>
      </c>
      <c r="AG62" s="5">
        <f t="shared" si="86"/>
      </c>
      <c r="AH62" s="5">
        <f t="shared" si="86"/>
      </c>
      <c r="AI62" s="5">
        <f t="shared" si="86"/>
      </c>
      <c r="AJ62" s="5">
        <f t="shared" si="86"/>
      </c>
      <c r="AK62" s="5">
        <f t="shared" si="86"/>
      </c>
      <c r="AL62" s="5">
        <f t="shared" si="86"/>
      </c>
      <c r="AM62" s="5">
        <f t="shared" si="86"/>
      </c>
      <c r="AN62" s="5">
        <f t="shared" si="86"/>
      </c>
      <c r="AO62" s="5">
        <f t="shared" si="86"/>
      </c>
      <c r="AP62" s="5">
        <f t="shared" si="86"/>
      </c>
      <c r="AQ62" s="5">
        <f t="shared" si="86"/>
      </c>
    </row>
    <row r="63" spans="2:43" ht="12.75" hidden="1">
      <c r="B63" s="1" t="str">
        <f>Tabelle!B4</f>
        <v>5/6 sviluppo 4</v>
      </c>
      <c r="J63" s="5">
        <f aca="true" t="shared" si="87" ref="J63:AQ63">IF(AND($B$59=0,J7&gt;0),VLOOKUP(VLOOKUP(J7,$B$3:$E$13,2,0),$C$3:$H$13,6,0),"")</f>
      </c>
      <c r="K63" s="5">
        <f t="shared" si="87"/>
      </c>
      <c r="L63" s="5">
        <f t="shared" si="87"/>
      </c>
      <c r="M63" s="5">
        <f t="shared" si="87"/>
      </c>
      <c r="N63" s="5">
        <f t="shared" si="87"/>
      </c>
      <c r="O63" s="5">
        <f t="shared" si="87"/>
      </c>
      <c r="P63" s="5">
        <f t="shared" si="87"/>
      </c>
      <c r="Q63" s="5">
        <f t="shared" si="87"/>
      </c>
      <c r="R63" s="5">
        <f t="shared" si="87"/>
      </c>
      <c r="S63" s="5">
        <f t="shared" si="87"/>
      </c>
      <c r="T63" s="5">
        <f t="shared" si="87"/>
      </c>
      <c r="U63" s="5">
        <f t="shared" si="87"/>
      </c>
      <c r="V63" s="5">
        <f t="shared" si="87"/>
      </c>
      <c r="W63" s="5">
        <f t="shared" si="87"/>
      </c>
      <c r="X63" s="5">
        <f t="shared" si="87"/>
      </c>
      <c r="Y63" s="5">
        <f t="shared" si="87"/>
      </c>
      <c r="Z63" s="5">
        <f t="shared" si="87"/>
      </c>
      <c r="AA63" s="5">
        <f t="shared" si="87"/>
      </c>
      <c r="AB63" s="5">
        <f t="shared" si="87"/>
      </c>
      <c r="AC63" s="5">
        <f t="shared" si="87"/>
      </c>
      <c r="AD63" s="5">
        <f t="shared" si="87"/>
      </c>
      <c r="AE63" s="5">
        <f t="shared" si="87"/>
      </c>
      <c r="AF63" s="5">
        <f t="shared" si="87"/>
      </c>
      <c r="AG63" s="5">
        <f t="shared" si="87"/>
      </c>
      <c r="AH63" s="5">
        <f t="shared" si="87"/>
      </c>
      <c r="AI63" s="5">
        <f t="shared" si="87"/>
      </c>
      <c r="AJ63" s="5">
        <f t="shared" si="87"/>
      </c>
      <c r="AK63" s="5">
        <f t="shared" si="87"/>
      </c>
      <c r="AL63" s="5">
        <f t="shared" si="87"/>
      </c>
      <c r="AM63" s="5">
        <f t="shared" si="87"/>
      </c>
      <c r="AN63" s="5">
        <f t="shared" si="87"/>
      </c>
      <c r="AO63" s="5">
        <f t="shared" si="87"/>
      </c>
      <c r="AP63" s="5">
        <f t="shared" si="87"/>
      </c>
      <c r="AQ63" s="5">
        <f t="shared" si="87"/>
      </c>
    </row>
    <row r="64" spans="2:43" ht="12.75" hidden="1">
      <c r="B64" s="1" t="str">
        <f>Tabelle!B5</f>
        <v>4/7 sviluppo 3</v>
      </c>
      <c r="J64" s="5">
        <f aca="true" t="shared" si="88" ref="J64:AQ64">IF(AND($B$59=0,J8&gt;0),VLOOKUP(VLOOKUP(J8,$B$3:$E$13,2,0),$C$3:$H$13,6,0),"")</f>
      </c>
      <c r="K64" s="5">
        <f t="shared" si="88"/>
      </c>
      <c r="L64" s="5">
        <f t="shared" si="88"/>
      </c>
      <c r="M64" s="5">
        <f t="shared" si="88"/>
      </c>
      <c r="N64" s="5">
        <f t="shared" si="88"/>
      </c>
      <c r="O64" s="5">
        <f t="shared" si="88"/>
      </c>
      <c r="P64" s="5">
        <f t="shared" si="88"/>
      </c>
      <c r="Q64" s="5">
        <f t="shared" si="88"/>
      </c>
      <c r="R64" s="5">
        <f t="shared" si="88"/>
      </c>
      <c r="S64" s="5">
        <f t="shared" si="88"/>
      </c>
      <c r="T64" s="5">
        <f t="shared" si="88"/>
      </c>
      <c r="U64" s="5">
        <f t="shared" si="88"/>
      </c>
      <c r="V64" s="5">
        <f t="shared" si="88"/>
      </c>
      <c r="W64" s="5">
        <f t="shared" si="88"/>
      </c>
      <c r="X64" s="5">
        <f t="shared" si="88"/>
      </c>
      <c r="Y64" s="5">
        <f t="shared" si="88"/>
      </c>
      <c r="Z64" s="5">
        <f t="shared" si="88"/>
      </c>
      <c r="AA64" s="5">
        <f t="shared" si="88"/>
      </c>
      <c r="AB64" s="5">
        <f t="shared" si="88"/>
      </c>
      <c r="AC64" s="5">
        <f t="shared" si="88"/>
      </c>
      <c r="AD64" s="5">
        <f t="shared" si="88"/>
      </c>
      <c r="AE64" s="5">
        <f t="shared" si="88"/>
      </c>
      <c r="AF64" s="5">
        <f t="shared" si="88"/>
      </c>
      <c r="AG64" s="5">
        <f t="shared" si="88"/>
      </c>
      <c r="AH64" s="5">
        <f t="shared" si="88"/>
      </c>
      <c r="AI64" s="5">
        <f t="shared" si="88"/>
      </c>
      <c r="AJ64" s="5">
        <f t="shared" si="88"/>
      </c>
      <c r="AK64" s="5">
        <f t="shared" si="88"/>
      </c>
      <c r="AL64" s="5">
        <f t="shared" si="88"/>
      </c>
      <c r="AM64" s="5">
        <f t="shared" si="88"/>
      </c>
      <c r="AN64" s="5">
        <f t="shared" si="88"/>
      </c>
      <c r="AO64" s="5">
        <f t="shared" si="88"/>
      </c>
      <c r="AP64" s="5">
        <f t="shared" si="88"/>
      </c>
      <c r="AQ64" s="5">
        <f t="shared" si="88"/>
      </c>
    </row>
    <row r="65" spans="2:43" ht="12.75" hidden="1">
      <c r="B65" s="1" t="str">
        <f>Tabelle!B6</f>
        <v>5/7 sviluppo 3</v>
      </c>
      <c r="J65" s="5">
        <f aca="true" t="shared" si="89" ref="J65:AQ65">IF(AND($B$59=0,J9&gt;0),VLOOKUP(VLOOKUP(J9,$B$3:$E$13,2,0),$C$3:$H$13,6,0),"")</f>
      </c>
      <c r="K65" s="5">
        <f t="shared" si="89"/>
      </c>
      <c r="L65" s="5">
        <f t="shared" si="89"/>
      </c>
      <c r="M65" s="5">
        <f t="shared" si="89"/>
      </c>
      <c r="N65" s="5">
        <f t="shared" si="89"/>
      </c>
      <c r="O65" s="5">
        <f t="shared" si="89"/>
      </c>
      <c r="P65" s="5">
        <f t="shared" si="89"/>
      </c>
      <c r="Q65" s="5">
        <f t="shared" si="89"/>
      </c>
      <c r="R65" s="5">
        <f t="shared" si="89"/>
      </c>
      <c r="S65" s="5">
        <f t="shared" si="89"/>
      </c>
      <c r="T65" s="5">
        <f t="shared" si="89"/>
      </c>
      <c r="U65" s="5">
        <f t="shared" si="89"/>
      </c>
      <c r="V65" s="5">
        <f t="shared" si="89"/>
      </c>
      <c r="W65" s="5">
        <f t="shared" si="89"/>
      </c>
      <c r="X65" s="5">
        <f t="shared" si="89"/>
      </c>
      <c r="Y65" s="5">
        <f t="shared" si="89"/>
      </c>
      <c r="Z65" s="5">
        <f t="shared" si="89"/>
      </c>
      <c r="AA65" s="5">
        <f t="shared" si="89"/>
      </c>
      <c r="AB65" s="5">
        <f t="shared" si="89"/>
      </c>
      <c r="AC65" s="5">
        <f t="shared" si="89"/>
      </c>
      <c r="AD65" s="5">
        <f t="shared" si="89"/>
      </c>
      <c r="AE65" s="5">
        <f t="shared" si="89"/>
      </c>
      <c r="AF65" s="5">
        <f t="shared" si="89"/>
      </c>
      <c r="AG65" s="5">
        <f t="shared" si="89"/>
      </c>
      <c r="AH65" s="5">
        <f t="shared" si="89"/>
      </c>
      <c r="AI65" s="5">
        <f t="shared" si="89"/>
      </c>
      <c r="AJ65" s="5">
        <f t="shared" si="89"/>
      </c>
      <c r="AK65" s="5">
        <f t="shared" si="89"/>
      </c>
      <c r="AL65" s="5">
        <f t="shared" si="89"/>
      </c>
      <c r="AM65" s="5">
        <f t="shared" si="89"/>
      </c>
      <c r="AN65" s="5">
        <f t="shared" si="89"/>
      </c>
      <c r="AO65" s="5">
        <f t="shared" si="89"/>
      </c>
      <c r="AP65" s="5">
        <f t="shared" si="89"/>
      </c>
      <c r="AQ65" s="5">
        <f t="shared" si="89"/>
      </c>
    </row>
    <row r="66" spans="2:43" ht="12.75" hidden="1">
      <c r="B66" s="1" t="str">
        <f>Tabelle!B7</f>
        <v>5/7 sviluppo 4</v>
      </c>
      <c r="J66" s="5">
        <f aca="true" t="shared" si="90" ref="J66:AQ66">IF(AND($B$59=0,J10&gt;0),VLOOKUP(VLOOKUP(J10,$B$3:$E$13,2,0),$C$3:$H$13,6,0),"")</f>
      </c>
      <c r="K66" s="5">
        <f t="shared" si="90"/>
      </c>
      <c r="L66" s="5">
        <f t="shared" si="90"/>
      </c>
      <c r="M66" s="5">
        <f t="shared" si="90"/>
      </c>
      <c r="N66" s="5">
        <f t="shared" si="90"/>
      </c>
      <c r="O66" s="5">
        <f t="shared" si="90"/>
      </c>
      <c r="P66" s="5">
        <f t="shared" si="90"/>
      </c>
      <c r="Q66" s="5">
        <f t="shared" si="90"/>
      </c>
      <c r="R66" s="5">
        <f t="shared" si="90"/>
      </c>
      <c r="S66" s="5">
        <f t="shared" si="90"/>
      </c>
      <c r="T66" s="5">
        <f t="shared" si="90"/>
      </c>
      <c r="U66" s="5">
        <f t="shared" si="90"/>
      </c>
      <c r="V66" s="5">
        <f t="shared" si="90"/>
      </c>
      <c r="W66" s="5">
        <f t="shared" si="90"/>
      </c>
      <c r="X66" s="5">
        <f t="shared" si="90"/>
      </c>
      <c r="Y66" s="5">
        <f t="shared" si="90"/>
      </c>
      <c r="Z66" s="5">
        <f t="shared" si="90"/>
      </c>
      <c r="AA66" s="5">
        <f t="shared" si="90"/>
      </c>
      <c r="AB66" s="5">
        <f t="shared" si="90"/>
      </c>
      <c r="AC66" s="5">
        <f t="shared" si="90"/>
      </c>
      <c r="AD66" s="5">
        <f t="shared" si="90"/>
      </c>
      <c r="AE66" s="5">
        <f t="shared" si="90"/>
      </c>
      <c r="AF66" s="5">
        <f t="shared" si="90"/>
      </c>
      <c r="AG66" s="5">
        <f t="shared" si="90"/>
      </c>
      <c r="AH66" s="5">
        <f t="shared" si="90"/>
      </c>
      <c r="AI66" s="5">
        <f t="shared" si="90"/>
      </c>
      <c r="AJ66" s="5">
        <f t="shared" si="90"/>
      </c>
      <c r="AK66" s="5">
        <f t="shared" si="90"/>
      </c>
      <c r="AL66" s="5">
        <f t="shared" si="90"/>
      </c>
      <c r="AM66" s="5">
        <f t="shared" si="90"/>
      </c>
      <c r="AN66" s="5">
        <f t="shared" si="90"/>
      </c>
      <c r="AO66" s="5">
        <f t="shared" si="90"/>
      </c>
      <c r="AP66" s="5">
        <f t="shared" si="90"/>
      </c>
      <c r="AQ66" s="5">
        <f t="shared" si="90"/>
      </c>
    </row>
    <row r="67" spans="2:43" ht="12.75" hidden="1">
      <c r="B67" s="1" t="str">
        <f>Tabelle!B8</f>
        <v>6/7 sviluppo 4</v>
      </c>
      <c r="J67" s="5">
        <f aca="true" t="shared" si="91" ref="J67:AQ67">IF(AND($B$59=0,J11&gt;0),VLOOKUP(VLOOKUP(J11,$B$3:$E$13,2,0),$C$3:$H$13,6,0),"")</f>
      </c>
      <c r="K67" s="5">
        <f t="shared" si="91"/>
      </c>
      <c r="L67" s="5">
        <f t="shared" si="91"/>
      </c>
      <c r="M67" s="5">
        <f t="shared" si="91"/>
      </c>
      <c r="N67" s="5">
        <f t="shared" si="91"/>
      </c>
      <c r="O67" s="5">
        <f t="shared" si="91"/>
      </c>
      <c r="P67" s="5">
        <f t="shared" si="91"/>
      </c>
      <c r="Q67" s="5">
        <f t="shared" si="91"/>
      </c>
      <c r="R67" s="5">
        <f t="shared" si="91"/>
      </c>
      <c r="S67" s="5">
        <f t="shared" si="91"/>
      </c>
      <c r="T67" s="5">
        <f t="shared" si="91"/>
      </c>
      <c r="U67" s="5">
        <f t="shared" si="91"/>
      </c>
      <c r="V67" s="5">
        <f t="shared" si="91"/>
      </c>
      <c r="W67" s="5">
        <f t="shared" si="91"/>
      </c>
      <c r="X67" s="5">
        <f t="shared" si="91"/>
      </c>
      <c r="Y67" s="5">
        <f t="shared" si="91"/>
      </c>
      <c r="Z67" s="5">
        <f t="shared" si="91"/>
      </c>
      <c r="AA67" s="5">
        <f t="shared" si="91"/>
      </c>
      <c r="AB67" s="5">
        <f t="shared" si="91"/>
      </c>
      <c r="AC67" s="5">
        <f t="shared" si="91"/>
      </c>
      <c r="AD67" s="5">
        <f t="shared" si="91"/>
      </c>
      <c r="AE67" s="5">
        <f t="shared" si="91"/>
      </c>
      <c r="AF67" s="5">
        <f t="shared" si="91"/>
      </c>
      <c r="AG67" s="5">
        <f t="shared" si="91"/>
      </c>
      <c r="AH67" s="5">
        <f t="shared" si="91"/>
      </c>
      <c r="AI67" s="5">
        <f t="shared" si="91"/>
      </c>
      <c r="AJ67" s="5">
        <f t="shared" si="91"/>
      </c>
      <c r="AK67" s="5">
        <f t="shared" si="91"/>
      </c>
      <c r="AL67" s="5">
        <f t="shared" si="91"/>
      </c>
      <c r="AM67" s="5">
        <f t="shared" si="91"/>
      </c>
      <c r="AN67" s="5">
        <f t="shared" si="91"/>
      </c>
      <c r="AO67" s="5">
        <f t="shared" si="91"/>
      </c>
      <c r="AP67" s="5">
        <f t="shared" si="91"/>
      </c>
      <c r="AQ67" s="5">
        <f t="shared" si="91"/>
      </c>
    </row>
    <row r="68" spans="2:43" ht="12.75" hidden="1">
      <c r="B68" s="1" t="str">
        <f>Tabelle!B9</f>
        <v>6/7 sviluppo 5</v>
      </c>
      <c r="J68" s="5">
        <f aca="true" t="shared" si="92" ref="J68:AQ68">IF(AND($B$59=0,J12&gt;0),VLOOKUP(VLOOKUP(J12,$B$3:$E$13,2,0),$C$3:$H$13,6,0),"")</f>
      </c>
      <c r="K68" s="5">
        <f t="shared" si="92"/>
      </c>
      <c r="L68" s="5">
        <f t="shared" si="92"/>
      </c>
      <c r="M68" s="5">
        <f t="shared" si="92"/>
      </c>
      <c r="N68" s="5">
        <f t="shared" si="92"/>
      </c>
      <c r="O68" s="5">
        <f t="shared" si="92"/>
      </c>
      <c r="P68" s="5">
        <f t="shared" si="92"/>
      </c>
      <c r="Q68" s="5">
        <f t="shared" si="92"/>
      </c>
      <c r="R68" s="5">
        <f t="shared" si="92"/>
      </c>
      <c r="S68" s="5">
        <f t="shared" si="92"/>
      </c>
      <c r="T68" s="5">
        <f t="shared" si="92"/>
      </c>
      <c r="U68" s="5">
        <f t="shared" si="92"/>
      </c>
      <c r="V68" s="5">
        <f t="shared" si="92"/>
      </c>
      <c r="W68" s="5">
        <f t="shared" si="92"/>
      </c>
      <c r="X68" s="5">
        <f t="shared" si="92"/>
      </c>
      <c r="Y68" s="5">
        <f t="shared" si="92"/>
      </c>
      <c r="Z68" s="5">
        <f t="shared" si="92"/>
      </c>
      <c r="AA68" s="5">
        <f t="shared" si="92"/>
      </c>
      <c r="AB68" s="5">
        <f t="shared" si="92"/>
      </c>
      <c r="AC68" s="5">
        <f t="shared" si="92"/>
      </c>
      <c r="AD68" s="5">
        <f t="shared" si="92"/>
      </c>
      <c r="AE68" s="5">
        <f t="shared" si="92"/>
      </c>
      <c r="AF68" s="5">
        <f t="shared" si="92"/>
      </c>
      <c r="AG68" s="5">
        <f t="shared" si="92"/>
      </c>
      <c r="AH68" s="5">
        <f t="shared" si="92"/>
      </c>
      <c r="AI68" s="5">
        <f t="shared" si="92"/>
      </c>
      <c r="AJ68" s="5">
        <f t="shared" si="92"/>
      </c>
      <c r="AK68" s="5">
        <f t="shared" si="92"/>
      </c>
      <c r="AL68" s="5">
        <f t="shared" si="92"/>
      </c>
      <c r="AM68" s="5">
        <f t="shared" si="92"/>
      </c>
      <c r="AN68" s="5">
        <f t="shared" si="92"/>
      </c>
      <c r="AO68" s="5">
        <f t="shared" si="92"/>
      </c>
      <c r="AP68" s="5">
        <f t="shared" si="92"/>
      </c>
      <c r="AQ68" s="5">
        <f t="shared" si="92"/>
      </c>
    </row>
    <row r="69" spans="2:43" ht="12.75" hidden="1">
      <c r="B69" s="1" t="str">
        <f>Tabelle!B10</f>
        <v>4/8 sviluppo 3</v>
      </c>
      <c r="J69" s="5">
        <f aca="true" t="shared" si="93" ref="J69:AQ69">IF(AND($B$59=0,J13&gt;0),VLOOKUP(VLOOKUP(J13,$B$3:$E$13,2,0),$C$3:$H$13,6,0),"")</f>
      </c>
      <c r="K69" s="5">
        <f t="shared" si="93"/>
      </c>
      <c r="L69" s="5">
        <f t="shared" si="93"/>
      </c>
      <c r="M69" s="5">
        <f t="shared" si="93"/>
      </c>
      <c r="N69" s="5">
        <f t="shared" si="93"/>
      </c>
      <c r="O69" s="5">
        <f t="shared" si="93"/>
      </c>
      <c r="P69" s="5">
        <f t="shared" si="93"/>
      </c>
      <c r="Q69" s="5">
        <f t="shared" si="93"/>
      </c>
      <c r="R69" s="5">
        <f t="shared" si="93"/>
      </c>
      <c r="S69" s="5">
        <f t="shared" si="93"/>
      </c>
      <c r="T69" s="5">
        <f t="shared" si="93"/>
      </c>
      <c r="U69" s="5">
        <f t="shared" si="93"/>
      </c>
      <c r="V69" s="5">
        <f t="shared" si="93"/>
      </c>
      <c r="W69" s="5">
        <f t="shared" si="93"/>
      </c>
      <c r="X69" s="5">
        <f t="shared" si="93"/>
      </c>
      <c r="Y69" s="5">
        <f t="shared" si="93"/>
      </c>
      <c r="Z69" s="5">
        <f t="shared" si="93"/>
      </c>
      <c r="AA69" s="5">
        <f t="shared" si="93"/>
      </c>
      <c r="AB69" s="5">
        <f t="shared" si="93"/>
      </c>
      <c r="AC69" s="5">
        <f t="shared" si="93"/>
      </c>
      <c r="AD69" s="5">
        <f t="shared" si="93"/>
      </c>
      <c r="AE69" s="5">
        <f t="shared" si="93"/>
      </c>
      <c r="AF69" s="5">
        <f t="shared" si="93"/>
      </c>
      <c r="AG69" s="5">
        <f t="shared" si="93"/>
      </c>
      <c r="AH69" s="5">
        <f t="shared" si="93"/>
      </c>
      <c r="AI69" s="5">
        <f t="shared" si="93"/>
      </c>
      <c r="AJ69" s="5">
        <f t="shared" si="93"/>
      </c>
      <c r="AK69" s="5">
        <f t="shared" si="93"/>
      </c>
      <c r="AL69" s="5">
        <f t="shared" si="93"/>
      </c>
      <c r="AM69" s="5">
        <f t="shared" si="93"/>
      </c>
      <c r="AN69" s="5">
        <f t="shared" si="93"/>
      </c>
      <c r="AO69" s="5">
        <f t="shared" si="93"/>
      </c>
      <c r="AP69" s="5">
        <f t="shared" si="93"/>
      </c>
      <c r="AQ69" s="5">
        <f t="shared" si="93"/>
      </c>
    </row>
    <row r="70" spans="2:43" ht="12.75" hidden="1">
      <c r="B70" s="1" t="str">
        <f>Tabelle!B11</f>
        <v>5/8 sviluppo 3</v>
      </c>
      <c r="J70" s="8">
        <f aca="true" t="shared" si="94" ref="J70:AQ70">J2</f>
        <v>1</v>
      </c>
      <c r="K70" s="8">
        <f t="shared" si="94"/>
        <v>2</v>
      </c>
      <c r="L70" s="8">
        <f t="shared" si="94"/>
        <v>3</v>
      </c>
      <c r="M70" s="8">
        <f t="shared" si="94"/>
        <v>4</v>
      </c>
      <c r="N70" s="8">
        <f t="shared" si="94"/>
        <v>5</v>
      </c>
      <c r="O70" s="8">
        <f t="shared" si="94"/>
        <v>6</v>
      </c>
      <c r="P70" s="8">
        <f t="shared" si="94"/>
        <v>7</v>
      </c>
      <c r="Q70" s="8">
        <f t="shared" si="94"/>
        <v>8</v>
      </c>
      <c r="R70" s="8">
        <f t="shared" si="94"/>
        <v>9</v>
      </c>
      <c r="S70" s="8">
        <f t="shared" si="94"/>
        <v>10</v>
      </c>
      <c r="T70" s="8">
        <f t="shared" si="94"/>
        <v>11</v>
      </c>
      <c r="U70" s="8">
        <f t="shared" si="94"/>
        <v>12</v>
      </c>
      <c r="V70" s="8">
        <f t="shared" si="94"/>
        <v>13</v>
      </c>
      <c r="W70" s="8">
        <f t="shared" si="94"/>
        <v>14</v>
      </c>
      <c r="X70" s="8">
        <f t="shared" si="94"/>
        <v>15</v>
      </c>
      <c r="Y70" s="8">
        <f t="shared" si="94"/>
        <v>16</v>
      </c>
      <c r="Z70" s="8">
        <f t="shared" si="94"/>
        <v>17</v>
      </c>
      <c r="AA70" s="8">
        <f t="shared" si="94"/>
        <v>18</v>
      </c>
      <c r="AB70" s="8">
        <f t="shared" si="94"/>
        <v>19</v>
      </c>
      <c r="AC70" s="8">
        <f t="shared" si="94"/>
        <v>20</v>
      </c>
      <c r="AD70" s="8">
        <f t="shared" si="94"/>
        <v>21</v>
      </c>
      <c r="AE70" s="8">
        <f t="shared" si="94"/>
        <v>22</v>
      </c>
      <c r="AF70" s="8">
        <f t="shared" si="94"/>
        <v>23</v>
      </c>
      <c r="AG70" s="8">
        <f t="shared" si="94"/>
        <v>24</v>
      </c>
      <c r="AH70" s="8">
        <f t="shared" si="94"/>
        <v>25</v>
      </c>
      <c r="AI70" s="8">
        <f t="shared" si="94"/>
        <v>26</v>
      </c>
      <c r="AJ70" s="8">
        <f t="shared" si="94"/>
        <v>27</v>
      </c>
      <c r="AK70" s="8">
        <f t="shared" si="94"/>
        <v>28</v>
      </c>
      <c r="AL70" s="8">
        <f t="shared" si="94"/>
        <v>29</v>
      </c>
      <c r="AM70" s="8">
        <f t="shared" si="94"/>
        <v>30</v>
      </c>
      <c r="AN70" s="8">
        <f t="shared" si="94"/>
        <v>31</v>
      </c>
      <c r="AO70" s="8">
        <f t="shared" si="94"/>
        <v>32</v>
      </c>
      <c r="AP70" s="8">
        <f t="shared" si="94"/>
        <v>33</v>
      </c>
      <c r="AQ70" s="8">
        <f t="shared" si="94"/>
        <v>34</v>
      </c>
    </row>
    <row r="71" spans="2:43" ht="12.75" hidden="1">
      <c r="B71" s="1" t="str">
        <f>Tabelle!B12</f>
        <v>5/8 sviluppo 4</v>
      </c>
      <c r="J71" s="4">
        <f aca="true" t="shared" si="95" ref="J71:AQ71">IF(AND(COUNT(J$59:J$69)=COUNTIF(J$59:J$69,1),COUNT(J$59:J$69)&gt;0),1,0)</f>
        <v>1</v>
      </c>
      <c r="K71" s="4">
        <f t="shared" si="95"/>
        <v>0</v>
      </c>
      <c r="L71" s="4">
        <f t="shared" si="95"/>
        <v>0</v>
      </c>
      <c r="M71" s="4">
        <f t="shared" si="95"/>
        <v>0</v>
      </c>
      <c r="N71" s="4">
        <f t="shared" si="95"/>
        <v>0</v>
      </c>
      <c r="O71" s="4">
        <f t="shared" si="95"/>
        <v>0</v>
      </c>
      <c r="P71" s="4">
        <f t="shared" si="95"/>
        <v>1</v>
      </c>
      <c r="Q71" s="4">
        <f t="shared" si="95"/>
        <v>0</v>
      </c>
      <c r="R71" s="4">
        <f t="shared" si="95"/>
        <v>0</v>
      </c>
      <c r="S71" s="4">
        <f t="shared" si="95"/>
        <v>1</v>
      </c>
      <c r="T71" s="4">
        <f t="shared" si="95"/>
        <v>0</v>
      </c>
      <c r="U71" s="4">
        <f t="shared" si="95"/>
        <v>0</v>
      </c>
      <c r="V71" s="4">
        <f t="shared" si="95"/>
        <v>1</v>
      </c>
      <c r="W71" s="4">
        <f t="shared" si="95"/>
        <v>0</v>
      </c>
      <c r="X71" s="4">
        <f t="shared" si="95"/>
        <v>0</v>
      </c>
      <c r="Y71" s="4">
        <f t="shared" si="95"/>
        <v>0</v>
      </c>
      <c r="Z71" s="4">
        <f t="shared" si="95"/>
        <v>0</v>
      </c>
      <c r="AA71" s="4">
        <f t="shared" si="95"/>
        <v>0</v>
      </c>
      <c r="AB71" s="4">
        <f t="shared" si="95"/>
        <v>0</v>
      </c>
      <c r="AC71" s="4">
        <f t="shared" si="95"/>
        <v>0</v>
      </c>
      <c r="AD71" s="4">
        <f t="shared" si="95"/>
        <v>0</v>
      </c>
      <c r="AE71" s="4">
        <f t="shared" si="95"/>
        <v>0</v>
      </c>
      <c r="AF71" s="4">
        <f t="shared" si="95"/>
        <v>0</v>
      </c>
      <c r="AG71" s="4">
        <f t="shared" si="95"/>
        <v>0</v>
      </c>
      <c r="AH71" s="4">
        <f t="shared" si="95"/>
        <v>0</v>
      </c>
      <c r="AI71" s="4">
        <f t="shared" si="95"/>
        <v>0</v>
      </c>
      <c r="AJ71" s="4">
        <f t="shared" si="95"/>
        <v>0</v>
      </c>
      <c r="AK71" s="4">
        <f t="shared" si="95"/>
        <v>0</v>
      </c>
      <c r="AL71" s="4">
        <f t="shared" si="95"/>
        <v>0</v>
      </c>
      <c r="AM71" s="4">
        <f t="shared" si="95"/>
        <v>0</v>
      </c>
      <c r="AN71" s="4">
        <f t="shared" si="95"/>
        <v>0</v>
      </c>
      <c r="AO71" s="4">
        <f t="shared" si="95"/>
        <v>0</v>
      </c>
      <c r="AP71" s="4">
        <f t="shared" si="95"/>
        <v>0</v>
      </c>
      <c r="AQ71" s="4">
        <f t="shared" si="95"/>
        <v>0</v>
      </c>
    </row>
    <row r="72" ht="12.75" hidden="1">
      <c r="B72" s="1" t="str">
        <f>Tabelle!B13</f>
        <v>6/8 sviluppo 3</v>
      </c>
    </row>
    <row r="73" ht="12.75" hidden="1">
      <c r="B73" s="1" t="str">
        <f>Tabelle!B14</f>
        <v>6/8 sviluppo 4</v>
      </c>
    </row>
    <row r="74" ht="12.75" hidden="1">
      <c r="B74" s="1" t="str">
        <f>Tabelle!B15</f>
        <v>6/8 sviluppo 5</v>
      </c>
    </row>
    <row r="75" ht="12.75" hidden="1">
      <c r="B75" s="1" t="str">
        <f>Tabelle!B16</f>
        <v>7/8 sviluppo 5</v>
      </c>
    </row>
    <row r="76" ht="12.75" hidden="1">
      <c r="B76" s="1" t="str">
        <f>Tabelle!B17</f>
        <v>7/8 sviluppo 6</v>
      </c>
    </row>
    <row r="77" ht="12.75" hidden="1">
      <c r="B77" s="1" t="str">
        <f>Tabelle!B18</f>
        <v>4/9 sviluppo 3</v>
      </c>
    </row>
    <row r="78" ht="12.75" hidden="1">
      <c r="B78" s="1" t="str">
        <f>Tabelle!B19</f>
        <v>5/9 sviluppo 3</v>
      </c>
    </row>
    <row r="79" ht="12.75" hidden="1">
      <c r="B79" s="1" t="str">
        <f>Tabelle!B20</f>
        <v>5/9 sviluppo 4</v>
      </c>
    </row>
    <row r="80" ht="12.75" hidden="1">
      <c r="B80" s="1" t="str">
        <f>Tabelle!B21</f>
        <v>6/9 sviluppo 3</v>
      </c>
    </row>
    <row r="81" ht="12.75" hidden="1">
      <c r="B81" s="1" t="str">
        <f>Tabelle!B22</f>
        <v>6/9 sviluppo 4</v>
      </c>
    </row>
    <row r="82" ht="12.75" hidden="1">
      <c r="B82" s="1" t="str">
        <f>Tabelle!B23</f>
        <v>6/9 sviluppo 5</v>
      </c>
    </row>
    <row r="83" ht="12.75" hidden="1">
      <c r="B83" s="1" t="str">
        <f>Tabelle!B24</f>
        <v>7/9 sviluppo 3</v>
      </c>
    </row>
    <row r="84" ht="12.75" hidden="1">
      <c r="B84" s="1" t="str">
        <f>Tabelle!B25</f>
        <v>7/9 sviluppo 4</v>
      </c>
    </row>
    <row r="85" ht="12.75" hidden="1">
      <c r="B85" s="1" t="str">
        <f>Tabelle!B26</f>
        <v>7/9 sviluppo 5</v>
      </c>
    </row>
    <row r="86" ht="12.75" hidden="1">
      <c r="B86" s="1" t="str">
        <f>Tabelle!B27</f>
        <v>7/9 sviluppo 6</v>
      </c>
    </row>
    <row r="87" ht="12.75" hidden="1">
      <c r="B87" s="1" t="str">
        <f>Tabelle!B28</f>
        <v>5/10 sviluppo 3</v>
      </c>
    </row>
    <row r="88" ht="12.75" hidden="1">
      <c r="B88" s="1" t="str">
        <f>Tabelle!B29</f>
        <v>6/10 sviluppo 4</v>
      </c>
    </row>
    <row r="89" ht="12.75" hidden="1">
      <c r="B89" s="1" t="str">
        <f>Tabelle!B30</f>
        <v>8/10 sviluppo 6</v>
      </c>
    </row>
    <row r="90" ht="12.75" hidden="1">
      <c r="B90" s="1" t="str">
        <f>Tabelle!B31</f>
        <v>8/10 sviluppo 7</v>
      </c>
    </row>
    <row r="91" ht="12.75" hidden="1">
      <c r="B91" s="1" t="str">
        <f>Tabelle!B32</f>
        <v>9/10 sviluppo 8</v>
      </c>
    </row>
    <row r="92" ht="12.75" hidden="1">
      <c r="B92" s="1" t="str">
        <f>Tabelle!B33</f>
        <v>7/11 sviluppo 3</v>
      </c>
    </row>
    <row r="93" ht="12.75" hidden="1">
      <c r="B93" s="1" t="str">
        <f>Tabelle!B34</f>
        <v>7/11 sviluppo 4</v>
      </c>
    </row>
    <row r="94" ht="12.75" hidden="1">
      <c r="B94" s="1" t="str">
        <f>Tabelle!B35</f>
        <v>8/11 sviluppo 3</v>
      </c>
    </row>
    <row r="95" ht="12.75" hidden="1">
      <c r="B95" s="1" t="str">
        <f>Tabelle!B36</f>
        <v>8/11 sviluppo 4</v>
      </c>
    </row>
    <row r="96" ht="12.75" hidden="1">
      <c r="B96" s="1" t="str">
        <f>Tabelle!B37</f>
        <v>8/11 sviluppo 5</v>
      </c>
    </row>
    <row r="97" ht="12.75" hidden="1">
      <c r="B97" s="1" t="str">
        <f>Tabelle!B38</f>
        <v>9/11 sviluppo 5</v>
      </c>
    </row>
    <row r="98" ht="12.75" hidden="1">
      <c r="B98" s="1" t="str">
        <f>Tabelle!B39</f>
        <v>9/11 sviluppo 6</v>
      </c>
    </row>
    <row r="99" ht="12.75" hidden="1">
      <c r="B99" s="1" t="str">
        <f>Tabelle!B40</f>
        <v>9/11 sviluppo 7</v>
      </c>
    </row>
    <row r="100" ht="12.75" hidden="1">
      <c r="B100" s="1" t="str">
        <f>Tabelle!B41</f>
        <v>10/11 sviluppo 6</v>
      </c>
    </row>
  </sheetData>
  <sheetProtection password="8151" sheet="1" objects="1" scenarios="1" selectLockedCells="1"/>
  <mergeCells count="153">
    <mergeCell ref="B27:E27"/>
    <mergeCell ref="B35:D35"/>
    <mergeCell ref="B32:D32"/>
    <mergeCell ref="B31:D31"/>
    <mergeCell ref="B30:D30"/>
    <mergeCell ref="B33:D33"/>
    <mergeCell ref="E29:F29"/>
    <mergeCell ref="B29:D29"/>
    <mergeCell ref="BA2:BB2"/>
    <mergeCell ref="BC2:BD2"/>
    <mergeCell ref="BM2:BN2"/>
    <mergeCell ref="BO2:BP2"/>
    <mergeCell ref="BE2:BF2"/>
    <mergeCell ref="BG2:BH2"/>
    <mergeCell ref="BI2:BJ2"/>
    <mergeCell ref="BK2:BL2"/>
    <mergeCell ref="AS2:AT2"/>
    <mergeCell ref="AU2:AV2"/>
    <mergeCell ref="AW2:AX2"/>
    <mergeCell ref="AY2:AZ2"/>
    <mergeCell ref="BQ2:BR2"/>
    <mergeCell ref="BS2:BT2"/>
    <mergeCell ref="BU2:BV2"/>
    <mergeCell ref="BW2:BX2"/>
    <mergeCell ref="BY2:BZ2"/>
    <mergeCell ref="AU22:AV22"/>
    <mergeCell ref="AW22:AX22"/>
    <mergeCell ref="AY22:AZ22"/>
    <mergeCell ref="BA22:BB22"/>
    <mergeCell ref="BI22:BJ22"/>
    <mergeCell ref="BK22:BL22"/>
    <mergeCell ref="BM22:BN22"/>
    <mergeCell ref="BQ22:BR22"/>
    <mergeCell ref="BC22:BD22"/>
    <mergeCell ref="BY22:BZ22"/>
    <mergeCell ref="BW52:BX52"/>
    <mergeCell ref="BY52:BZ52"/>
    <mergeCell ref="BW35:BX35"/>
    <mergeCell ref="BW22:BX22"/>
    <mergeCell ref="BS22:BT22"/>
    <mergeCell ref="BU22:BV22"/>
    <mergeCell ref="BS35:BT35"/>
    <mergeCell ref="BU35:BV35"/>
    <mergeCell ref="BS19:BT19"/>
    <mergeCell ref="AY52:AZ52"/>
    <mergeCell ref="BA52:BB52"/>
    <mergeCell ref="BC52:BD52"/>
    <mergeCell ref="BE52:BF52"/>
    <mergeCell ref="BE22:BF22"/>
    <mergeCell ref="BO22:BP22"/>
    <mergeCell ref="BM19:BN19"/>
    <mergeCell ref="BO19:BP19"/>
    <mergeCell ref="BS52:BT52"/>
    <mergeCell ref="BY19:BZ19"/>
    <mergeCell ref="BU17:BV17"/>
    <mergeCell ref="BO18:BP18"/>
    <mergeCell ref="BW18:BX18"/>
    <mergeCell ref="BU18:BV18"/>
    <mergeCell ref="BO17:BP17"/>
    <mergeCell ref="BQ17:BR17"/>
    <mergeCell ref="BU19:BV19"/>
    <mergeCell ref="BW19:BX19"/>
    <mergeCell ref="BQ19:BR19"/>
    <mergeCell ref="AS53:AT53"/>
    <mergeCell ref="BK52:BL52"/>
    <mergeCell ref="AY53:AZ53"/>
    <mergeCell ref="BA53:BB53"/>
    <mergeCell ref="AU53:AV53"/>
    <mergeCell ref="AS52:AT52"/>
    <mergeCell ref="BG53:BH53"/>
    <mergeCell ref="BI53:BJ53"/>
    <mergeCell ref="AU52:AV52"/>
    <mergeCell ref="AW52:AX52"/>
    <mergeCell ref="BO35:BP35"/>
    <mergeCell ref="BM52:BN52"/>
    <mergeCell ref="BO52:BP52"/>
    <mergeCell ref="BQ35:BR35"/>
    <mergeCell ref="BM35:BN35"/>
    <mergeCell ref="BQ52:BR52"/>
    <mergeCell ref="AW53:AX53"/>
    <mergeCell ref="BI52:BJ52"/>
    <mergeCell ref="BG52:BH52"/>
    <mergeCell ref="BS53:BT53"/>
    <mergeCell ref="BC53:BD53"/>
    <mergeCell ref="BE53:BF53"/>
    <mergeCell ref="BK53:BL53"/>
    <mergeCell ref="BM53:BN53"/>
    <mergeCell ref="BO53:BP53"/>
    <mergeCell ref="BQ53:BR53"/>
    <mergeCell ref="BU53:BV53"/>
    <mergeCell ref="BW53:BX53"/>
    <mergeCell ref="BY53:BZ53"/>
    <mergeCell ref="BY35:BZ35"/>
    <mergeCell ref="BU52:BV52"/>
    <mergeCell ref="AS17:AT17"/>
    <mergeCell ref="AU17:AV17"/>
    <mergeCell ref="AW17:AX17"/>
    <mergeCell ref="AY17:AZ17"/>
    <mergeCell ref="BK35:BL35"/>
    <mergeCell ref="AU35:AV35"/>
    <mergeCell ref="AW35:AX35"/>
    <mergeCell ref="AY35:AZ35"/>
    <mergeCell ref="BE35:BF35"/>
    <mergeCell ref="BC35:BD35"/>
    <mergeCell ref="BI35:BJ35"/>
    <mergeCell ref="BA19:BB19"/>
    <mergeCell ref="BC19:BD19"/>
    <mergeCell ref="BG35:BH35"/>
    <mergeCell ref="BY17:BZ17"/>
    <mergeCell ref="BI17:BJ17"/>
    <mergeCell ref="BW17:BX17"/>
    <mergeCell ref="BY18:BZ18"/>
    <mergeCell ref="BM18:BN18"/>
    <mergeCell ref="BS17:BT17"/>
    <mergeCell ref="BQ18:BR18"/>
    <mergeCell ref="BS18:BT18"/>
    <mergeCell ref="BK18:BL18"/>
    <mergeCell ref="BM17:BN17"/>
    <mergeCell ref="B26:E26"/>
    <mergeCell ref="AW19:AX19"/>
    <mergeCell ref="AY19:AZ19"/>
    <mergeCell ref="AS22:AT22"/>
    <mergeCell ref="AS19:AT19"/>
    <mergeCell ref="AU19:AV19"/>
    <mergeCell ref="B20:E20"/>
    <mergeCell ref="BA17:BB17"/>
    <mergeCell ref="BG18:BH18"/>
    <mergeCell ref="B25:E25"/>
    <mergeCell ref="B24:E24"/>
    <mergeCell ref="B23:E23"/>
    <mergeCell ref="B22:E22"/>
    <mergeCell ref="B17:F17"/>
    <mergeCell ref="BC17:BD17"/>
    <mergeCell ref="BE17:BF17"/>
    <mergeCell ref="BG22:BH22"/>
    <mergeCell ref="BA18:BB18"/>
    <mergeCell ref="BC18:BD18"/>
    <mergeCell ref="AS39:AU39"/>
    <mergeCell ref="AS38:AW38"/>
    <mergeCell ref="AS18:AT18"/>
    <mergeCell ref="BA35:BB35"/>
    <mergeCell ref="AU18:AV18"/>
    <mergeCell ref="AW18:AX18"/>
    <mergeCell ref="AY18:AZ18"/>
    <mergeCell ref="AS35:AT35"/>
    <mergeCell ref="BK17:BL17"/>
    <mergeCell ref="BE19:BF19"/>
    <mergeCell ref="BG19:BH19"/>
    <mergeCell ref="BE18:BF18"/>
    <mergeCell ref="BI19:BJ19"/>
    <mergeCell ref="BI18:BJ18"/>
    <mergeCell ref="BG17:BH17"/>
    <mergeCell ref="BK19:BL19"/>
  </mergeCells>
  <conditionalFormatting sqref="AS3:AS13 AU3:AU13 BA3:BA13 BE3:BE13 BI3:BI13 BM3:BM13 BQ3:BQ13 BU3:BU13 BY3:BY13 AW3:AW13 BC3:BC13 BG3:BG13 BK3:BK13 BO3:BO13 BS3:BS13 BW3:BW13 AY3:AY13">
    <cfRule type="expression" priority="1" dxfId="39" stopIfTrue="1">
      <formula>AND(AS$2="")</formula>
    </cfRule>
  </conditionalFormatting>
  <conditionalFormatting sqref="AT3:AT13 AV3:AV13 BB3:BB13 BF3:BF13 BJ3:BJ13 BN3:BN13 BR3:BR13 BV3:BV13 BZ3:BZ13 AX3:AX13 BD3:BD13 BH3:BH13 BL3:BL13 BP3:BP13 BT3:BT13 BX3:BX13 AZ3:AZ13">
    <cfRule type="expression" priority="2" dxfId="39" stopIfTrue="1">
      <formula>AND(AS$2="")</formula>
    </cfRule>
  </conditionalFormatting>
  <conditionalFormatting sqref="B3:F13">
    <cfRule type="expression" priority="21" dxfId="38">
      <formula>AND($B3&gt;$F$26)</formula>
    </cfRule>
  </conditionalFormatting>
  <conditionalFormatting sqref="AU17:BZ17">
    <cfRule type="expression" priority="4" dxfId="57" stopIfTrue="1">
      <formula>AND(AU$19=1)</formula>
    </cfRule>
  </conditionalFormatting>
  <conditionalFormatting sqref="AS35:BZ35">
    <cfRule type="expression" priority="23" dxfId="55" stopIfTrue="1">
      <formula>AND(AS$53=1)</formula>
    </cfRule>
  </conditionalFormatting>
  <conditionalFormatting sqref="AU23:AU34 AY23:AY34 BC23:BC34 BG23:BG34 BK23:BK34 BO23:BO34 BS23:BS34 BW23:BW34 AS23:AS34 AW23:AW34 BA23:BA34 BE23:BE34 BI23:BI34 BM23:BM34 BQ23:BQ34 BU23:BU34 BY23:BY34">
    <cfRule type="expression" priority="17" dxfId="39">
      <formula>AND(AS$22="")</formula>
    </cfRule>
  </conditionalFormatting>
  <conditionalFormatting sqref="AV23:AV34 AZ23:AZ34 BD23:BD34 BH23:BH34 BL23:BL34 BP23:BP34 BT23:BT34 BX23:BX34 AT23:AT34 AX23:AX34 BB23:BB34 BF23:BF34 BJ23:BJ34 BN23:BN34 BR23:BR34 BV23:BV34 BZ23:BZ34">
    <cfRule type="expression" priority="16" dxfId="39">
      <formula>AND(AS$22="")</formula>
    </cfRule>
  </conditionalFormatting>
  <conditionalFormatting sqref="AS2:BZ2 AU17:BZ17">
    <cfRule type="expression" priority="8" dxfId="39" stopIfTrue="1">
      <formula>AND(AS$14=0)</formula>
    </cfRule>
  </conditionalFormatting>
  <conditionalFormatting sqref="AS17:BZ17">
    <cfRule type="expression" priority="9" dxfId="57" stopIfTrue="1">
      <formula>AND(AS$19=1)</formula>
    </cfRule>
  </conditionalFormatting>
  <conditionalFormatting sqref="AS35:BZ35">
    <cfRule type="expression" priority="10" dxfId="57" stopIfTrue="1">
      <formula>AND(AS$53=1)</formula>
    </cfRule>
  </conditionalFormatting>
  <conditionalFormatting sqref="AS22:BZ22 AS35:BZ35">
    <cfRule type="expression" priority="5" dxfId="39">
      <formula>AND(AS$54=0)</formula>
    </cfRule>
  </conditionalFormatting>
  <conditionalFormatting sqref="AS17:AT17">
    <cfRule type="expression" priority="12" dxfId="58" stopIfTrue="1">
      <formula>AND(AS$19=1)</formula>
    </cfRule>
  </conditionalFormatting>
  <dataValidations count="3">
    <dataValidation type="list" allowBlank="1" showInputMessage="1" showErrorMessage="1" sqref="F3:F13">
      <formula1>"SI,NO"</formula1>
    </dataValidation>
    <dataValidation type="list" allowBlank="1" showInputMessage="1" showErrorMessage="1" sqref="D3:D13">
      <formula1>"1,X,2,1X,X2,12,1H,XH,2H,G,NG,U 0,5,O 0,5,U 1,5,O 1,5,U 2,5,O 2,5,U 3,5,O 3,5,U 4,5,O 4,5,U 0,5 1°,O 0,5 1°,U 1,5 1°,O 1,5 1°,U 0,5 2°,O 0,5 2°,U 1,5 2°,O 1,5 2°,1/1,1/X,1/2,X/1,X/X,X/2,2/1,2/X,2/2,Pari,Dispari,Casa SI,Casa NO,Osp. SI,Osp. NO,0,1,2,3,4,&gt;4"</formula1>
    </dataValidation>
    <dataValidation type="list" allowBlank="1" showInputMessage="1" showErrorMessage="1" sqref="B17">
      <formula1>$B$61:$B$100</formula1>
    </dataValidation>
  </dataValidations>
  <hyperlinks>
    <hyperlink ref="AS38" r:id="rId1" display="http://scommesselegali2.wordpress.com"/>
  </hyperlinks>
  <printOptions/>
  <pageMargins left="0.7875" right="0.7875" top="1.025" bottom="1.025" header="0.7875" footer="0.7875"/>
  <pageSetup horizontalDpi="300" verticalDpi="300" orientation="portrait" paperSize="9" r:id="rId2"/>
  <headerFooter alignWithMargins="0">
    <oddHeader>&amp;C&amp;A</oddHeader>
    <oddFooter>&amp;CPagina &amp;P</oddFooter>
  </headerFooter>
  <ignoredErrors>
    <ignoredError sqref="AT14" formula="1"/>
    <ignoredError sqref="D9:D10" numberStoredAsText="1"/>
  </ignoredErrors>
</worksheet>
</file>

<file path=xl/worksheets/sheet4.xml><?xml version="1.0" encoding="utf-8"?>
<worksheet xmlns="http://schemas.openxmlformats.org/spreadsheetml/2006/main" xmlns:r="http://schemas.openxmlformats.org/officeDocument/2006/relationships">
  <dimension ref="B3:AA58"/>
  <sheetViews>
    <sheetView showGridLines="0" showRowColHeaders="0" zoomScale="200" zoomScaleNormal="200" zoomScalePageLayoutView="0" workbookViewId="0" topLeftCell="A1">
      <selection activeCell="B3" sqref="B3:C3"/>
    </sheetView>
  </sheetViews>
  <sheetFormatPr defaultColWidth="9.140625" defaultRowHeight="10.5" customHeight="1"/>
  <cols>
    <col min="1" max="1" width="0.71875" style="19" customWidth="1"/>
    <col min="2" max="2" width="4.421875" style="19" customWidth="1"/>
    <col min="3" max="3" width="5.57421875" style="19" customWidth="1"/>
    <col min="4" max="4" width="0.42578125" style="27" customWidth="1"/>
    <col min="5" max="5" width="4.421875" style="19" customWidth="1"/>
    <col min="6" max="6" width="5.57421875" style="19" customWidth="1"/>
    <col min="7" max="7" width="0.42578125" style="27" customWidth="1"/>
    <col min="8" max="8" width="4.421875" style="19" customWidth="1"/>
    <col min="9" max="9" width="5.57421875" style="19" customWidth="1"/>
    <col min="10" max="10" width="0.42578125" style="27" customWidth="1"/>
    <col min="11" max="11" width="4.421875" style="19" customWidth="1"/>
    <col min="12" max="12" width="5.57421875" style="19" customWidth="1"/>
    <col min="13" max="13" width="0.42578125" style="27" customWidth="1"/>
    <col min="14" max="14" width="4.421875" style="19" customWidth="1"/>
    <col min="15" max="15" width="5.57421875" style="19" customWidth="1"/>
    <col min="16" max="16" width="0.42578125" style="27" customWidth="1"/>
    <col min="17" max="17" width="4.421875" style="19" customWidth="1"/>
    <col min="18" max="18" width="5.57421875" style="19" customWidth="1"/>
    <col min="19" max="19" width="0.42578125" style="27" customWidth="1"/>
    <col min="20" max="20" width="4.421875" style="19" customWidth="1"/>
    <col min="21" max="21" width="5.57421875" style="19" customWidth="1"/>
    <col min="22" max="22" width="0.42578125" style="27" customWidth="1"/>
    <col min="23" max="23" width="4.421875" style="19" customWidth="1"/>
    <col min="24" max="24" width="5.57421875" style="19" customWidth="1"/>
    <col min="25" max="25" width="0.42578125" style="27" customWidth="1"/>
    <col min="26" max="26" width="4.421875" style="19" customWidth="1"/>
    <col min="27" max="27" width="5.57421875" style="19" customWidth="1"/>
    <col min="28" max="28" width="0.71875" style="19" customWidth="1"/>
    <col min="29" max="16384" width="9.140625" style="19" customWidth="1"/>
  </cols>
  <sheetData>
    <row r="3" spans="2:27" ht="12" customHeight="1">
      <c r="B3" s="152">
        <f>IF(Sistema!AS2&lt;&gt;"",Sistema!AS2,"")</f>
        <v>1</v>
      </c>
      <c r="C3" s="152"/>
      <c r="D3" s="18"/>
      <c r="E3" s="152">
        <f>IF(Sistema!AU2&lt;&gt;"",Sistema!AU2,"")</f>
        <v>2</v>
      </c>
      <c r="F3" s="152"/>
      <c r="G3" s="18"/>
      <c r="H3" s="152">
        <f>IF(Sistema!AW2&lt;&gt;"",Sistema!AW2,"")</f>
        <v>3</v>
      </c>
      <c r="I3" s="152"/>
      <c r="J3" s="18"/>
      <c r="K3" s="152">
        <f>IF(Sistema!AY2&lt;&gt;"",Sistema!AY2,"")</f>
        <v>4</v>
      </c>
      <c r="L3" s="152"/>
      <c r="M3" s="18"/>
      <c r="N3" s="152">
        <f>IF(Sistema!BA2&lt;&gt;"",Sistema!BA2,"")</f>
        <v>5</v>
      </c>
      <c r="O3" s="152"/>
      <c r="P3" s="18"/>
      <c r="Q3" s="152">
        <f>IF(Sistema!BC2&lt;&gt;"",Sistema!BC2,"")</f>
        <v>6</v>
      </c>
      <c r="R3" s="152"/>
      <c r="S3" s="18"/>
      <c r="T3" s="152">
        <f>IF(Sistema!BE2&lt;&gt;"",Sistema!BE2,"")</f>
        <v>7</v>
      </c>
      <c r="U3" s="152"/>
      <c r="V3" s="18"/>
      <c r="W3" s="152">
        <f>IF(Sistema!BG2&lt;&gt;"",Sistema!BG2,"")</f>
        <v>8</v>
      </c>
      <c r="X3" s="152"/>
      <c r="Y3" s="18"/>
      <c r="Z3" s="152">
        <f>IF(Sistema!BI2&lt;&gt;"",Sistema!BI2,"")</f>
        <v>9</v>
      </c>
      <c r="AA3" s="152"/>
    </row>
    <row r="4" spans="2:27" ht="10.5" customHeight="1">
      <c r="B4" s="20">
        <f>IF(Sistema!AS3&lt;&gt;"",Sistema!AS3,"")</f>
        <v>2</v>
      </c>
      <c r="C4" s="21" t="str">
        <f>IF(Sistema!AT3&lt;&gt;"",Sistema!AT3,"")</f>
        <v>Osp. SI</v>
      </c>
      <c r="D4" s="22"/>
      <c r="E4" s="20">
        <f>IF(Sistema!AU3&lt;&gt;"",Sistema!AU3,"")</f>
        <v>2</v>
      </c>
      <c r="F4" s="21" t="str">
        <f>IF(Sistema!AV3&lt;&gt;"",Sistema!AV3,"")</f>
        <v>Osp. SI</v>
      </c>
      <c r="G4" s="22"/>
      <c r="H4" s="20">
        <f>IF(Sistema!AW3&lt;&gt;"",Sistema!AW3,"")</f>
        <v>2</v>
      </c>
      <c r="I4" s="21" t="str">
        <f>IF(Sistema!AX3&lt;&gt;"",Sistema!AX3,"")</f>
        <v>Osp. SI</v>
      </c>
      <c r="J4" s="22"/>
      <c r="K4" s="20">
        <f>IF(Sistema!AY3&lt;&gt;"",Sistema!AY3,"")</f>
        <v>2</v>
      </c>
      <c r="L4" s="21" t="str">
        <f>IF(Sistema!AZ3&lt;&gt;"",Sistema!AZ3,"")</f>
        <v>Osp. SI</v>
      </c>
      <c r="M4" s="22"/>
      <c r="N4" s="20">
        <f>IF(Sistema!BA3&lt;&gt;"",Sistema!BA3,"")</f>
        <v>2</v>
      </c>
      <c r="O4" s="21" t="str">
        <f>IF(Sistema!BB3&lt;&gt;"",Sistema!BB3,"")</f>
        <v>Osp. SI</v>
      </c>
      <c r="P4" s="22"/>
      <c r="Q4" s="20">
        <f>IF(Sistema!BC3&lt;&gt;"",Sistema!BC3,"")</f>
        <v>2</v>
      </c>
      <c r="R4" s="21" t="str">
        <f>IF(Sistema!BD3&lt;&gt;"",Sistema!BD3,"")</f>
        <v>Osp. SI</v>
      </c>
      <c r="S4" s="22"/>
      <c r="T4" s="20">
        <f>IF(Sistema!BE3&lt;&gt;"",Sistema!BE3,"")</f>
        <v>2</v>
      </c>
      <c r="U4" s="21" t="str">
        <f>IF(Sistema!BF3&lt;&gt;"",Sistema!BF3,"")</f>
        <v>Osp. SI</v>
      </c>
      <c r="V4" s="22"/>
      <c r="W4" s="20">
        <f>IF(Sistema!BG3&lt;&gt;"",Sistema!BG3,"")</f>
        <v>2</v>
      </c>
      <c r="X4" s="21" t="str">
        <f>IF(Sistema!BH3&lt;&gt;"",Sistema!BH3,"")</f>
        <v>Osp. SI</v>
      </c>
      <c r="Y4" s="22"/>
      <c r="Z4" s="20">
        <f>IF(Sistema!BI3&lt;&gt;"",Sistema!BI3,"")</f>
        <v>4</v>
      </c>
      <c r="AA4" s="21" t="str">
        <f>IF(Sistema!BJ3&lt;&gt;"",Sistema!BJ3,"")</f>
        <v>1/1</v>
      </c>
    </row>
    <row r="5" spans="2:27" ht="10.5" customHeight="1">
      <c r="B5" s="23">
        <f>IF(Sistema!AS4&lt;&gt;"",Sistema!AS4,"")</f>
        <v>4</v>
      </c>
      <c r="C5" s="24" t="str">
        <f>IF(Sistema!AT4&lt;&gt;"",Sistema!AT4,"")</f>
        <v>1/1</v>
      </c>
      <c r="D5" s="22"/>
      <c r="E5" s="23">
        <f>IF(Sistema!AU4&lt;&gt;"",Sistema!AU4,"")</f>
        <v>4</v>
      </c>
      <c r="F5" s="24" t="str">
        <f>IF(Sistema!AV4&lt;&gt;"",Sistema!AV4,"")</f>
        <v>1/1</v>
      </c>
      <c r="G5" s="22"/>
      <c r="H5" s="23">
        <f>IF(Sistema!AW4&lt;&gt;"",Sistema!AW4,"")</f>
        <v>11</v>
      </c>
      <c r="I5" s="24" t="str">
        <f>IF(Sistema!AX4&lt;&gt;"",Sistema!AX4,"")</f>
        <v>G</v>
      </c>
      <c r="J5" s="22"/>
      <c r="K5" s="23">
        <f>IF(Sistema!AY4&lt;&gt;"",Sistema!AY4,"")</f>
        <v>3</v>
      </c>
      <c r="L5" s="24" t="str">
        <f>IF(Sistema!AZ4&lt;&gt;"",Sistema!AZ4,"")</f>
        <v>1X</v>
      </c>
      <c r="M5" s="22"/>
      <c r="N5" s="23">
        <f>IF(Sistema!BA4&lt;&gt;"",Sistema!BA4,"")</f>
        <v>3</v>
      </c>
      <c r="O5" s="24" t="str">
        <f>IF(Sistema!BB4&lt;&gt;"",Sistema!BB4,"")</f>
        <v>1X</v>
      </c>
      <c r="P5" s="22"/>
      <c r="Q5" s="23">
        <f>IF(Sistema!BC4&lt;&gt;"",Sistema!BC4,"")</f>
        <v>1</v>
      </c>
      <c r="R5" s="24" t="str">
        <f>IF(Sistema!BD4&lt;&gt;"",Sistema!BD4,"")</f>
        <v>U 2,5</v>
      </c>
      <c r="S5" s="22"/>
      <c r="T5" s="23">
        <f>IF(Sistema!BE4&lt;&gt;"",Sistema!BE4,"")</f>
        <v>1</v>
      </c>
      <c r="U5" s="24" t="str">
        <f>IF(Sistema!BF4&lt;&gt;"",Sistema!BF4,"")</f>
        <v>U 2,5</v>
      </c>
      <c r="V5" s="22"/>
      <c r="W5" s="23">
        <f>IF(Sistema!BG4&lt;&gt;"",Sistema!BG4,"")</f>
        <v>7</v>
      </c>
      <c r="X5" s="24" t="str">
        <f>IF(Sistema!BH4&lt;&gt;"",Sistema!BH4,"")</f>
        <v>1</v>
      </c>
      <c r="Y5" s="22"/>
      <c r="Z5" s="23">
        <f>IF(Sistema!BI4&lt;&gt;"",Sistema!BI4,"")</f>
        <v>11</v>
      </c>
      <c r="AA5" s="24" t="str">
        <f>IF(Sistema!BJ4&lt;&gt;"",Sistema!BJ4,"")</f>
        <v>G</v>
      </c>
    </row>
    <row r="6" spans="2:27" ht="10.5" customHeight="1">
      <c r="B6" s="23">
        <f>IF(Sistema!AS5&lt;&gt;"",Sistema!AS5,"")</f>
        <v>11</v>
      </c>
      <c r="C6" s="24" t="str">
        <f>IF(Sistema!AT5&lt;&gt;"",Sistema!AT5,"")</f>
        <v>G</v>
      </c>
      <c r="D6" s="22"/>
      <c r="E6" s="23">
        <f>IF(Sistema!AU5&lt;&gt;"",Sistema!AU5,"")</f>
        <v>14</v>
      </c>
      <c r="F6" s="24" t="str">
        <f>IF(Sistema!AV5&lt;&gt;"",Sistema!AV5,"")</f>
        <v>2</v>
      </c>
      <c r="G6" s="22"/>
      <c r="H6" s="23">
        <f>IF(Sistema!AW5&lt;&gt;"",Sistema!AW5,"")</f>
        <v>14</v>
      </c>
      <c r="I6" s="24" t="str">
        <f>IF(Sistema!AX5&lt;&gt;"",Sistema!AX5,"")</f>
        <v>2</v>
      </c>
      <c r="J6" s="22"/>
      <c r="K6" s="23">
        <f>IF(Sistema!AY5&lt;&gt;"",Sistema!AY5,"")</f>
        <v>1</v>
      </c>
      <c r="L6" s="24" t="str">
        <f>IF(Sistema!AZ5&lt;&gt;"",Sistema!AZ5,"")</f>
        <v>U 2,5</v>
      </c>
      <c r="M6" s="22"/>
      <c r="N6" s="23">
        <f>IF(Sistema!BA5&lt;&gt;"",Sistema!BA5,"")</f>
        <v>23</v>
      </c>
      <c r="O6" s="24" t="str">
        <f>IF(Sistema!BB5&lt;&gt;"",Sistema!BB5,"")</f>
        <v>X</v>
      </c>
      <c r="P6" s="22"/>
      <c r="Q6" s="23">
        <f>IF(Sistema!BC5&lt;&gt;"",Sistema!BC5,"")</f>
        <v>23</v>
      </c>
      <c r="R6" s="24" t="str">
        <f>IF(Sistema!BD5&lt;&gt;"",Sistema!BD5,"")</f>
        <v>X</v>
      </c>
      <c r="S6" s="22"/>
      <c r="T6" s="23">
        <f>IF(Sistema!BE5&lt;&gt;"",Sistema!BE5,"")</f>
        <v>7</v>
      </c>
      <c r="U6" s="24" t="str">
        <f>IF(Sistema!BF5&lt;&gt;"",Sistema!BF5,"")</f>
        <v>1</v>
      </c>
      <c r="V6" s="22"/>
      <c r="W6" s="23">
        <f>IF(Sistema!BG5&lt;&gt;"",Sistema!BG5,"")</f>
        <v>14</v>
      </c>
      <c r="X6" s="24" t="str">
        <f>IF(Sistema!BH5&lt;&gt;"",Sistema!BH5,"")</f>
        <v>2</v>
      </c>
      <c r="Y6" s="22"/>
      <c r="Z6" s="23">
        <f>IF(Sistema!BI5&lt;&gt;"",Sistema!BI5,"")</f>
        <v>3</v>
      </c>
      <c r="AA6" s="24" t="str">
        <f>IF(Sistema!BJ5&lt;&gt;"",Sistema!BJ5,"")</f>
        <v>1X</v>
      </c>
    </row>
    <row r="7" spans="2:27" ht="10.5" customHeight="1">
      <c r="B7" s="23">
        <f>IF(Sistema!AS6&lt;&gt;"",Sistema!AS6,"")</f>
      </c>
      <c r="C7" s="24">
        <f>IF(Sistema!AT6&lt;&gt;"",Sistema!AT6,"")</f>
      </c>
      <c r="D7" s="22"/>
      <c r="E7" s="23">
        <f>IF(Sistema!AU6&lt;&gt;"",Sistema!AU6,"")</f>
      </c>
      <c r="F7" s="24">
        <f>IF(Sistema!AV6&lt;&gt;"",Sistema!AV6,"")</f>
      </c>
      <c r="G7" s="22"/>
      <c r="H7" s="23">
        <f>IF(Sistema!AW6&lt;&gt;"",Sistema!AW6,"")</f>
      </c>
      <c r="I7" s="24">
        <f>IF(Sistema!AX6&lt;&gt;"",Sistema!AX6,"")</f>
      </c>
      <c r="J7" s="22"/>
      <c r="K7" s="23">
        <f>IF(Sistema!AY6&lt;&gt;"",Sistema!AY6,"")</f>
      </c>
      <c r="L7" s="24">
        <f>IF(Sistema!AZ6&lt;&gt;"",Sistema!AZ6,"")</f>
      </c>
      <c r="M7" s="22"/>
      <c r="N7" s="23">
        <f>IF(Sistema!BA6&lt;&gt;"",Sistema!BA6,"")</f>
      </c>
      <c r="O7" s="24">
        <f>IF(Sistema!BB6&lt;&gt;"",Sistema!BB6,"")</f>
      </c>
      <c r="P7" s="22"/>
      <c r="Q7" s="23">
        <f>IF(Sistema!BC6&lt;&gt;"",Sistema!BC6,"")</f>
      </c>
      <c r="R7" s="24">
        <f>IF(Sistema!BD6&lt;&gt;"",Sistema!BD6,"")</f>
      </c>
      <c r="S7" s="22"/>
      <c r="T7" s="23">
        <f>IF(Sistema!BE6&lt;&gt;"",Sistema!BE6,"")</f>
      </c>
      <c r="U7" s="24">
        <f>IF(Sistema!BF6&lt;&gt;"",Sistema!BF6,"")</f>
      </c>
      <c r="V7" s="22"/>
      <c r="W7" s="23">
        <f>IF(Sistema!BG6&lt;&gt;"",Sistema!BG6,"")</f>
      </c>
      <c r="X7" s="24">
        <f>IF(Sistema!BH6&lt;&gt;"",Sistema!BH6,"")</f>
      </c>
      <c r="Y7" s="22"/>
      <c r="Z7" s="23">
        <f>IF(Sistema!BI6&lt;&gt;"",Sistema!BI6,"")</f>
      </c>
      <c r="AA7" s="24">
        <f>IF(Sistema!BJ6&lt;&gt;"",Sistema!BJ6,"")</f>
      </c>
    </row>
    <row r="8" spans="2:27" ht="10.5" customHeight="1">
      <c r="B8" s="23">
        <f>IF(Sistema!AS7&lt;&gt;"",Sistema!AS7,"")</f>
      </c>
      <c r="C8" s="24">
        <f>IF(Sistema!AT7&lt;&gt;"",Sistema!AT7,"")</f>
      </c>
      <c r="D8" s="22"/>
      <c r="E8" s="23">
        <f>IF(Sistema!AU7&lt;&gt;"",Sistema!AU7,"")</f>
      </c>
      <c r="F8" s="24">
        <f>IF(Sistema!AV7&lt;&gt;"",Sistema!AV7,"")</f>
      </c>
      <c r="G8" s="22"/>
      <c r="H8" s="23">
        <f>IF(Sistema!AW7&lt;&gt;"",Sistema!AW7,"")</f>
      </c>
      <c r="I8" s="24">
        <f>IF(Sistema!AX7&lt;&gt;"",Sistema!AX7,"")</f>
      </c>
      <c r="J8" s="22"/>
      <c r="K8" s="23">
        <f>IF(Sistema!AY7&lt;&gt;"",Sistema!AY7,"")</f>
      </c>
      <c r="L8" s="24">
        <f>IF(Sistema!AZ7&lt;&gt;"",Sistema!AZ7,"")</f>
      </c>
      <c r="M8" s="22"/>
      <c r="N8" s="23">
        <f>IF(Sistema!BA7&lt;&gt;"",Sistema!BA7,"")</f>
      </c>
      <c r="O8" s="24">
        <f>IF(Sistema!BB7&lt;&gt;"",Sistema!BB7,"")</f>
      </c>
      <c r="P8" s="22"/>
      <c r="Q8" s="23">
        <f>IF(Sistema!BC7&lt;&gt;"",Sistema!BC7,"")</f>
      </c>
      <c r="R8" s="24">
        <f>IF(Sistema!BD7&lt;&gt;"",Sistema!BD7,"")</f>
      </c>
      <c r="S8" s="22"/>
      <c r="T8" s="23">
        <f>IF(Sistema!BE7&lt;&gt;"",Sistema!BE7,"")</f>
      </c>
      <c r="U8" s="24">
        <f>IF(Sistema!BF7&lt;&gt;"",Sistema!BF7,"")</f>
      </c>
      <c r="V8" s="22"/>
      <c r="W8" s="23">
        <f>IF(Sistema!BG7&lt;&gt;"",Sistema!BG7,"")</f>
      </c>
      <c r="X8" s="24">
        <f>IF(Sistema!BH7&lt;&gt;"",Sistema!BH7,"")</f>
      </c>
      <c r="Y8" s="22"/>
      <c r="Z8" s="23">
        <f>IF(Sistema!BI7&lt;&gt;"",Sistema!BI7,"")</f>
      </c>
      <c r="AA8" s="24">
        <f>IF(Sistema!BJ7&lt;&gt;"",Sistema!BJ7,"")</f>
      </c>
    </row>
    <row r="9" spans="2:27" ht="10.5" customHeight="1">
      <c r="B9" s="23">
        <f>IF(Sistema!AS8&lt;&gt;"",Sistema!AS8,"")</f>
      </c>
      <c r="C9" s="24">
        <f>IF(Sistema!AT8&lt;&gt;"",Sistema!AT8,"")</f>
      </c>
      <c r="D9" s="22"/>
      <c r="E9" s="23">
        <f>IF(Sistema!AU8&lt;&gt;"",Sistema!AU8,"")</f>
      </c>
      <c r="F9" s="24">
        <f>IF(Sistema!AV8&lt;&gt;"",Sistema!AV8,"")</f>
      </c>
      <c r="G9" s="22"/>
      <c r="H9" s="23">
        <f>IF(Sistema!AW8&lt;&gt;"",Sistema!AW8,"")</f>
      </c>
      <c r="I9" s="24">
        <f>IF(Sistema!AX8&lt;&gt;"",Sistema!AX8,"")</f>
      </c>
      <c r="J9" s="22"/>
      <c r="K9" s="23">
        <f>IF(Sistema!AY8&lt;&gt;"",Sistema!AY8,"")</f>
      </c>
      <c r="L9" s="24">
        <f>IF(Sistema!AZ8&lt;&gt;"",Sistema!AZ8,"")</f>
      </c>
      <c r="M9" s="22"/>
      <c r="N9" s="23">
        <f>IF(Sistema!BA8&lt;&gt;"",Sistema!BA8,"")</f>
      </c>
      <c r="O9" s="24">
        <f>IF(Sistema!BB8&lt;&gt;"",Sistema!BB8,"")</f>
      </c>
      <c r="P9" s="22"/>
      <c r="Q9" s="23">
        <f>IF(Sistema!BC8&lt;&gt;"",Sistema!BC8,"")</f>
      </c>
      <c r="R9" s="24">
        <f>IF(Sistema!BD8&lt;&gt;"",Sistema!BD8,"")</f>
      </c>
      <c r="S9" s="22"/>
      <c r="T9" s="23">
        <f>IF(Sistema!BE8&lt;&gt;"",Sistema!BE8,"")</f>
      </c>
      <c r="U9" s="24">
        <f>IF(Sistema!BF8&lt;&gt;"",Sistema!BF8,"")</f>
      </c>
      <c r="V9" s="22"/>
      <c r="W9" s="23">
        <f>IF(Sistema!BG8&lt;&gt;"",Sistema!BG8,"")</f>
      </c>
      <c r="X9" s="24">
        <f>IF(Sistema!BH8&lt;&gt;"",Sistema!BH8,"")</f>
      </c>
      <c r="Y9" s="22"/>
      <c r="Z9" s="23">
        <f>IF(Sistema!BI8&lt;&gt;"",Sistema!BI8,"")</f>
      </c>
      <c r="AA9" s="24">
        <f>IF(Sistema!BJ8&lt;&gt;"",Sistema!BJ8,"")</f>
      </c>
    </row>
    <row r="10" spans="2:27" ht="10.5" customHeight="1">
      <c r="B10" s="23">
        <f>IF(Sistema!AS9&lt;&gt;"",Sistema!AS9,"")</f>
      </c>
      <c r="C10" s="24">
        <f>IF(Sistema!AT9&lt;&gt;"",Sistema!AT9,"")</f>
      </c>
      <c r="D10" s="22"/>
      <c r="E10" s="23">
        <f>IF(Sistema!AU9&lt;&gt;"",Sistema!AU9,"")</f>
      </c>
      <c r="F10" s="24">
        <f>IF(Sistema!AV9&lt;&gt;"",Sistema!AV9,"")</f>
      </c>
      <c r="G10" s="22"/>
      <c r="H10" s="23">
        <f>IF(Sistema!AW9&lt;&gt;"",Sistema!AW9,"")</f>
      </c>
      <c r="I10" s="24">
        <f>IF(Sistema!AX9&lt;&gt;"",Sistema!AX9,"")</f>
      </c>
      <c r="J10" s="22"/>
      <c r="K10" s="23">
        <f>IF(Sistema!AY9&lt;&gt;"",Sistema!AY9,"")</f>
      </c>
      <c r="L10" s="24">
        <f>IF(Sistema!AZ9&lt;&gt;"",Sistema!AZ9,"")</f>
      </c>
      <c r="M10" s="22"/>
      <c r="N10" s="23">
        <f>IF(Sistema!BA9&lt;&gt;"",Sistema!BA9,"")</f>
      </c>
      <c r="O10" s="24">
        <f>IF(Sistema!BB9&lt;&gt;"",Sistema!BB9,"")</f>
      </c>
      <c r="P10" s="22"/>
      <c r="Q10" s="23">
        <f>IF(Sistema!BC9&lt;&gt;"",Sistema!BC9,"")</f>
      </c>
      <c r="R10" s="24">
        <f>IF(Sistema!BD9&lt;&gt;"",Sistema!BD9,"")</f>
      </c>
      <c r="S10" s="22"/>
      <c r="T10" s="23">
        <f>IF(Sistema!BE9&lt;&gt;"",Sistema!BE9,"")</f>
      </c>
      <c r="U10" s="24">
        <f>IF(Sistema!BF9&lt;&gt;"",Sistema!BF9,"")</f>
      </c>
      <c r="V10" s="22"/>
      <c r="W10" s="23">
        <f>IF(Sistema!BG9&lt;&gt;"",Sistema!BG9,"")</f>
      </c>
      <c r="X10" s="24">
        <f>IF(Sistema!BH9&lt;&gt;"",Sistema!BH9,"")</f>
      </c>
      <c r="Y10" s="22"/>
      <c r="Z10" s="23">
        <f>IF(Sistema!BI9&lt;&gt;"",Sistema!BI9,"")</f>
      </c>
      <c r="AA10" s="24">
        <f>IF(Sistema!BJ9&lt;&gt;"",Sistema!BJ9,"")</f>
      </c>
    </row>
    <row r="11" spans="2:27" ht="10.5" customHeight="1">
      <c r="B11" s="23">
        <f>IF(Sistema!AS10&lt;&gt;"",Sistema!AS10,"")</f>
      </c>
      <c r="C11" s="24">
        <f>IF(Sistema!AT10&lt;&gt;"",Sistema!AT10,"")</f>
      </c>
      <c r="D11" s="22"/>
      <c r="E11" s="23">
        <f>IF(Sistema!AU10&lt;&gt;"",Sistema!AU10,"")</f>
      </c>
      <c r="F11" s="24">
        <f>IF(Sistema!AV10&lt;&gt;"",Sistema!AV10,"")</f>
      </c>
      <c r="G11" s="22"/>
      <c r="H11" s="23">
        <f>IF(Sistema!AW10&lt;&gt;"",Sistema!AW10,"")</f>
      </c>
      <c r="I11" s="24">
        <f>IF(Sistema!AX10&lt;&gt;"",Sistema!AX10,"")</f>
      </c>
      <c r="J11" s="22"/>
      <c r="K11" s="23">
        <f>IF(Sistema!AY10&lt;&gt;"",Sistema!AY10,"")</f>
      </c>
      <c r="L11" s="24">
        <f>IF(Sistema!AZ10&lt;&gt;"",Sistema!AZ10,"")</f>
      </c>
      <c r="M11" s="22"/>
      <c r="N11" s="23">
        <f>IF(Sistema!BA10&lt;&gt;"",Sistema!BA10,"")</f>
      </c>
      <c r="O11" s="24">
        <f>IF(Sistema!BB10&lt;&gt;"",Sistema!BB10,"")</f>
      </c>
      <c r="P11" s="22"/>
      <c r="Q11" s="23">
        <f>IF(Sistema!BC10&lt;&gt;"",Sistema!BC10,"")</f>
      </c>
      <c r="R11" s="24">
        <f>IF(Sistema!BD10&lt;&gt;"",Sistema!BD10,"")</f>
      </c>
      <c r="S11" s="22"/>
      <c r="T11" s="23">
        <f>IF(Sistema!BE10&lt;&gt;"",Sistema!BE10,"")</f>
      </c>
      <c r="U11" s="24">
        <f>IF(Sistema!BF10&lt;&gt;"",Sistema!BF10,"")</f>
      </c>
      <c r="V11" s="22"/>
      <c r="W11" s="23">
        <f>IF(Sistema!BG10&lt;&gt;"",Sistema!BG10,"")</f>
      </c>
      <c r="X11" s="24">
        <f>IF(Sistema!BH10&lt;&gt;"",Sistema!BH10,"")</f>
      </c>
      <c r="Y11" s="22"/>
      <c r="Z11" s="23">
        <f>IF(Sistema!BI10&lt;&gt;"",Sistema!BI10,"")</f>
      </c>
      <c r="AA11" s="24">
        <f>IF(Sistema!BJ10&lt;&gt;"",Sistema!BJ10,"")</f>
      </c>
    </row>
    <row r="12" spans="2:27" ht="10.5" customHeight="1">
      <c r="B12" s="23">
        <f>IF(Sistema!AS11&lt;&gt;"",Sistema!AS11,"")</f>
      </c>
      <c r="C12" s="24">
        <f>IF(Sistema!AT11&lt;&gt;"",Sistema!AT11,"")</f>
      </c>
      <c r="D12" s="22"/>
      <c r="E12" s="23">
        <f>IF(Sistema!AU11&lt;&gt;"",Sistema!AU11,"")</f>
      </c>
      <c r="F12" s="24">
        <f>IF(Sistema!AV11&lt;&gt;"",Sistema!AV11,"")</f>
      </c>
      <c r="G12" s="22"/>
      <c r="H12" s="23">
        <f>IF(Sistema!AW11&lt;&gt;"",Sistema!AW11,"")</f>
      </c>
      <c r="I12" s="24">
        <f>IF(Sistema!AX11&lt;&gt;"",Sistema!AX11,"")</f>
      </c>
      <c r="J12" s="22"/>
      <c r="K12" s="23">
        <f>IF(Sistema!AY11&lt;&gt;"",Sistema!AY11,"")</f>
      </c>
      <c r="L12" s="24">
        <f>IF(Sistema!AZ11&lt;&gt;"",Sistema!AZ11,"")</f>
      </c>
      <c r="M12" s="22"/>
      <c r="N12" s="23">
        <f>IF(Sistema!BA11&lt;&gt;"",Sistema!BA11,"")</f>
      </c>
      <c r="O12" s="24">
        <f>IF(Sistema!BB11&lt;&gt;"",Sistema!BB11,"")</f>
      </c>
      <c r="P12" s="22"/>
      <c r="Q12" s="23">
        <f>IF(Sistema!BC11&lt;&gt;"",Sistema!BC11,"")</f>
      </c>
      <c r="R12" s="24">
        <f>IF(Sistema!BD11&lt;&gt;"",Sistema!BD11,"")</f>
      </c>
      <c r="S12" s="22"/>
      <c r="T12" s="23">
        <f>IF(Sistema!BE11&lt;&gt;"",Sistema!BE11,"")</f>
      </c>
      <c r="U12" s="24">
        <f>IF(Sistema!BF11&lt;&gt;"",Sistema!BF11,"")</f>
      </c>
      <c r="V12" s="22"/>
      <c r="W12" s="23">
        <f>IF(Sistema!BG11&lt;&gt;"",Sistema!BG11,"")</f>
      </c>
      <c r="X12" s="24">
        <f>IF(Sistema!BH11&lt;&gt;"",Sistema!BH11,"")</f>
      </c>
      <c r="Y12" s="22"/>
      <c r="Z12" s="23">
        <f>IF(Sistema!BI11&lt;&gt;"",Sistema!BI11,"")</f>
      </c>
      <c r="AA12" s="24">
        <f>IF(Sistema!BJ11&lt;&gt;"",Sistema!BJ11,"")</f>
      </c>
    </row>
    <row r="13" spans="2:27" ht="10.5" customHeight="1">
      <c r="B13" s="23">
        <f>IF(Sistema!AS12&lt;&gt;"",Sistema!AS12,"")</f>
      </c>
      <c r="C13" s="24">
        <f>IF(Sistema!AT12&lt;&gt;"",Sistema!AT12,"")</f>
      </c>
      <c r="D13" s="22"/>
      <c r="E13" s="23">
        <f>IF(Sistema!AU12&lt;&gt;"",Sistema!AU12,"")</f>
      </c>
      <c r="F13" s="24">
        <f>IF(Sistema!AV12&lt;&gt;"",Sistema!AV12,"")</f>
      </c>
      <c r="G13" s="22"/>
      <c r="H13" s="23">
        <f>IF(Sistema!AW12&lt;&gt;"",Sistema!AW12,"")</f>
      </c>
      <c r="I13" s="24">
        <f>IF(Sistema!AX12&lt;&gt;"",Sistema!AX12,"")</f>
      </c>
      <c r="J13" s="22"/>
      <c r="K13" s="23">
        <f>IF(Sistema!AY12&lt;&gt;"",Sistema!AY12,"")</f>
      </c>
      <c r="L13" s="24">
        <f>IF(Sistema!AZ12&lt;&gt;"",Sistema!AZ12,"")</f>
      </c>
      <c r="M13" s="22"/>
      <c r="N13" s="23">
        <f>IF(Sistema!BA12&lt;&gt;"",Sistema!BA12,"")</f>
      </c>
      <c r="O13" s="24">
        <f>IF(Sistema!BB12&lt;&gt;"",Sistema!BB12,"")</f>
      </c>
      <c r="P13" s="22"/>
      <c r="Q13" s="23">
        <f>IF(Sistema!BC12&lt;&gt;"",Sistema!BC12,"")</f>
      </c>
      <c r="R13" s="24">
        <f>IF(Sistema!BD12&lt;&gt;"",Sistema!BD12,"")</f>
      </c>
      <c r="S13" s="22"/>
      <c r="T13" s="23">
        <f>IF(Sistema!BE12&lt;&gt;"",Sistema!BE12,"")</f>
      </c>
      <c r="U13" s="24">
        <f>IF(Sistema!BF12&lt;&gt;"",Sistema!BF12,"")</f>
      </c>
      <c r="V13" s="22"/>
      <c r="W13" s="23">
        <f>IF(Sistema!BG12&lt;&gt;"",Sistema!BG12,"")</f>
      </c>
      <c r="X13" s="24">
        <f>IF(Sistema!BH12&lt;&gt;"",Sistema!BH12,"")</f>
      </c>
      <c r="Y13" s="22"/>
      <c r="Z13" s="23">
        <f>IF(Sistema!BI12&lt;&gt;"",Sistema!BI12,"")</f>
      </c>
      <c r="AA13" s="24">
        <f>IF(Sistema!BJ12&lt;&gt;"",Sistema!BJ12,"")</f>
      </c>
    </row>
    <row r="14" spans="2:27" ht="10.5" customHeight="1">
      <c r="B14" s="25">
        <f>IF(Sistema!AS13&lt;&gt;"",Sistema!AS13,"")</f>
      </c>
      <c r="C14" s="26">
        <f>IF(Sistema!AT13&lt;&gt;"",Sistema!AT13,"")</f>
      </c>
      <c r="D14" s="22"/>
      <c r="E14" s="25">
        <f>IF(Sistema!AU13&lt;&gt;"",Sistema!AU13,"")</f>
      </c>
      <c r="F14" s="26">
        <f>IF(Sistema!AV13&lt;&gt;"",Sistema!AV13,"")</f>
      </c>
      <c r="G14" s="22"/>
      <c r="H14" s="25">
        <f>IF(Sistema!AW13&lt;&gt;"",Sistema!AW13,"")</f>
      </c>
      <c r="I14" s="26">
        <f>IF(Sistema!AX13&lt;&gt;"",Sistema!AX13,"")</f>
      </c>
      <c r="J14" s="22"/>
      <c r="K14" s="25">
        <f>IF(Sistema!AY13&lt;&gt;"",Sistema!AY13,"")</f>
      </c>
      <c r="L14" s="26">
        <f>IF(Sistema!AZ13&lt;&gt;"",Sistema!AZ13,"")</f>
      </c>
      <c r="M14" s="22"/>
      <c r="N14" s="25">
        <f>IF(Sistema!BA13&lt;&gt;"",Sistema!BA13,"")</f>
      </c>
      <c r="O14" s="26">
        <f>IF(Sistema!BB13&lt;&gt;"",Sistema!BB13,"")</f>
      </c>
      <c r="P14" s="22"/>
      <c r="Q14" s="25">
        <f>IF(Sistema!BC13&lt;&gt;"",Sistema!BC13,"")</f>
      </c>
      <c r="R14" s="26">
        <f>IF(Sistema!BD13&lt;&gt;"",Sistema!BD13,"")</f>
      </c>
      <c r="S14" s="22"/>
      <c r="T14" s="25">
        <f>IF(Sistema!BE13&lt;&gt;"",Sistema!BE13,"")</f>
      </c>
      <c r="U14" s="26">
        <f>IF(Sistema!BF13&lt;&gt;"",Sistema!BF13,"")</f>
      </c>
      <c r="V14" s="22"/>
      <c r="W14" s="25">
        <f>IF(Sistema!BG13&lt;&gt;"",Sistema!BG13,"")</f>
      </c>
      <c r="X14" s="26">
        <f>IF(Sistema!BH13&lt;&gt;"",Sistema!BH13,"")</f>
      </c>
      <c r="Y14" s="22"/>
      <c r="Z14" s="25">
        <f>IF(Sistema!BI13&lt;&gt;"",Sistema!BI13,"")</f>
      </c>
      <c r="AA14" s="26">
        <f>IF(Sistema!BJ13&lt;&gt;"",Sistema!BJ13,"")</f>
      </c>
    </row>
    <row r="15" spans="2:27" ht="10.5" customHeight="1">
      <c r="B15" s="150">
        <f>IF(Sistema!AS17&lt;&gt;"",Sistema!AS17,"")</f>
        <v>15.873000000000001</v>
      </c>
      <c r="C15" s="151"/>
      <c r="D15" s="22"/>
      <c r="E15" s="150">
        <f>IF(Sistema!AU17&lt;&gt;"",Sistema!AU17,"")</f>
        <v>17.501</v>
      </c>
      <c r="F15" s="151"/>
      <c r="G15" s="22"/>
      <c r="H15" s="150">
        <f>IF(Sistema!AW17&lt;&gt;"",Sistema!AW17,"")</f>
        <v>15.51225</v>
      </c>
      <c r="I15" s="151"/>
      <c r="J15" s="22"/>
      <c r="K15" s="150">
        <f>IF(Sistema!AY17&lt;&gt;"",Sistema!AY17,"")</f>
        <v>8.4175</v>
      </c>
      <c r="L15" s="151"/>
      <c r="M15" s="22"/>
      <c r="N15" s="150">
        <f>IF(Sistema!BA17&lt;&gt;"",Sistema!BA17,"")</f>
        <v>15.392000000000003</v>
      </c>
      <c r="O15" s="151"/>
      <c r="P15" s="22"/>
      <c r="Q15" s="150">
        <f>IF(Sistema!BC17&lt;&gt;"",Sistema!BC17,"")</f>
        <v>20.720000000000002</v>
      </c>
      <c r="R15" s="151"/>
      <c r="S15" s="22"/>
      <c r="T15" s="150">
        <f>IF(Sistema!BE17&lt;&gt;"",Sistema!BE17,"")</f>
        <v>10.360000000000001</v>
      </c>
      <c r="U15" s="151"/>
      <c r="V15" s="22"/>
      <c r="W15" s="150">
        <f>IF(Sistema!BG17&lt;&gt;"",Sistema!BG17,"")</f>
        <v>12.728000000000002</v>
      </c>
      <c r="X15" s="151"/>
      <c r="Y15" s="22"/>
      <c r="Z15" s="150">
        <f>IF(Sistema!BI17&lt;&gt;"",Sistema!BI17,"")</f>
        <v>11.154</v>
      </c>
      <c r="AA15" s="151"/>
    </row>
    <row r="17" spans="2:27" ht="12" customHeight="1">
      <c r="B17" s="152">
        <f>IF(Sistema!BK2&lt;&gt;"",Sistema!BK2,"")</f>
        <v>10</v>
      </c>
      <c r="C17" s="152"/>
      <c r="D17" s="18"/>
      <c r="E17" s="152">
        <f>IF(Sistema!BM2&lt;&gt;"",Sistema!BM2,"")</f>
        <v>11</v>
      </c>
      <c r="F17" s="152"/>
      <c r="G17" s="18"/>
      <c r="H17" s="152">
        <f>IF(Sistema!BO2&lt;&gt;"",Sistema!BO2,"")</f>
        <v>12</v>
      </c>
      <c r="I17" s="152"/>
      <c r="J17" s="18"/>
      <c r="K17" s="152">
        <f>IF(Sistema!BQ2&lt;&gt;"",Sistema!BQ2,"")</f>
        <v>13</v>
      </c>
      <c r="L17" s="152"/>
      <c r="M17" s="18"/>
      <c r="N17" s="152">
        <f>IF(Sistema!BS2&lt;&gt;"",Sistema!BS2,"")</f>
        <v>14</v>
      </c>
      <c r="O17" s="152"/>
      <c r="P17" s="18"/>
      <c r="Q17" s="152">
        <f>IF(Sistema!BU2&lt;&gt;"",Sistema!BU2,"")</f>
        <v>15</v>
      </c>
      <c r="R17" s="152"/>
      <c r="S17" s="18"/>
      <c r="T17" s="152">
        <f>IF(Sistema!BW2&lt;&gt;"",Sistema!BW2,"")</f>
        <v>16</v>
      </c>
      <c r="U17" s="152"/>
      <c r="V17" s="18"/>
      <c r="W17" s="152">
        <f>IF(Sistema!BY2&lt;&gt;"",Sistema!BY2,"")</f>
        <v>17</v>
      </c>
      <c r="X17" s="152"/>
      <c r="Y17" s="18"/>
      <c r="Z17" s="152">
        <f>IF(Sistema!AS22&lt;&gt;"",Sistema!AS22,"")</f>
        <v>18</v>
      </c>
      <c r="AA17" s="152"/>
    </row>
    <row r="18" spans="2:27" ht="10.5" customHeight="1">
      <c r="B18" s="20">
        <f>IF(Sistema!BK3&lt;&gt;"",Sistema!BK3,"")</f>
        <v>4</v>
      </c>
      <c r="C18" s="21" t="str">
        <f>IF(Sistema!BL3&lt;&gt;"",Sistema!BL3,"")</f>
        <v>1/1</v>
      </c>
      <c r="D18" s="22"/>
      <c r="E18" s="20">
        <f>IF(Sistema!BM3&lt;&gt;"",Sistema!BM3,"")</f>
        <v>4</v>
      </c>
      <c r="F18" s="21" t="str">
        <f>IF(Sistema!BN3&lt;&gt;"",Sistema!BN3,"")</f>
        <v>1/1</v>
      </c>
      <c r="G18" s="22"/>
      <c r="H18" s="20">
        <f>IF(Sistema!BO3&lt;&gt;"",Sistema!BO3,"")</f>
        <v>4</v>
      </c>
      <c r="I18" s="21" t="str">
        <f>IF(Sistema!BP3&lt;&gt;"",Sistema!BP3,"")</f>
        <v>1/1</v>
      </c>
      <c r="J18" s="22"/>
      <c r="K18" s="20">
        <f>IF(Sistema!BQ3&lt;&gt;"",Sistema!BQ3,"")</f>
        <v>4</v>
      </c>
      <c r="L18" s="21" t="str">
        <f>IF(Sistema!BR3&lt;&gt;"",Sistema!BR3,"")</f>
        <v>1/1</v>
      </c>
      <c r="M18" s="22"/>
      <c r="N18" s="20">
        <f>IF(Sistema!BS3&lt;&gt;"",Sistema!BS3,"")</f>
        <v>4</v>
      </c>
      <c r="O18" s="21" t="str">
        <f>IF(Sistema!BT3&lt;&gt;"",Sistema!BT3,"")</f>
        <v>1/1</v>
      </c>
      <c r="P18" s="22"/>
      <c r="Q18" s="20">
        <f>IF(Sistema!BU3&lt;&gt;"",Sistema!BU3,"")</f>
        <v>11</v>
      </c>
      <c r="R18" s="21" t="str">
        <f>IF(Sistema!BV3&lt;&gt;"",Sistema!BV3,"")</f>
        <v>G</v>
      </c>
      <c r="S18" s="22"/>
      <c r="T18" s="20">
        <f>IF(Sistema!BW3&lt;&gt;"",Sistema!BW3,"")</f>
        <v>11</v>
      </c>
      <c r="U18" s="21" t="str">
        <f>IF(Sistema!BX3&lt;&gt;"",Sistema!BX3,"")</f>
        <v>G</v>
      </c>
      <c r="V18" s="22"/>
      <c r="W18" s="20">
        <f>IF(Sistema!BY3&lt;&gt;"",Sistema!BY3,"")</f>
        <v>11</v>
      </c>
      <c r="X18" s="21" t="str">
        <f>IF(Sistema!BZ3&lt;&gt;"",Sistema!BZ3,"")</f>
        <v>G</v>
      </c>
      <c r="Y18" s="22"/>
      <c r="Z18" s="20">
        <f>IF(Sistema!AS23&lt;&gt;"",Sistema!AS23,"")</f>
        <v>3</v>
      </c>
      <c r="AA18" s="21" t="str">
        <f>IF(Sistema!AT23&lt;&gt;"",Sistema!AT23,"")</f>
        <v>1X</v>
      </c>
    </row>
    <row r="19" spans="2:27" ht="10.5" customHeight="1">
      <c r="B19" s="23">
        <f>IF(Sistema!BK4&lt;&gt;"",Sistema!BK4,"")</f>
        <v>11</v>
      </c>
      <c r="C19" s="24" t="str">
        <f>IF(Sistema!BL4&lt;&gt;"",Sistema!BL4,"")</f>
        <v>G</v>
      </c>
      <c r="D19" s="22"/>
      <c r="E19" s="23">
        <f>IF(Sistema!BM4&lt;&gt;"",Sistema!BM4,"")</f>
        <v>11</v>
      </c>
      <c r="F19" s="24" t="str">
        <f>IF(Sistema!BN4&lt;&gt;"",Sistema!BN4,"")</f>
        <v>G</v>
      </c>
      <c r="G19" s="22"/>
      <c r="H19" s="23">
        <f>IF(Sistema!BO4&lt;&gt;"",Sistema!BO4,"")</f>
        <v>3</v>
      </c>
      <c r="I19" s="24" t="str">
        <f>IF(Sistema!BP4&lt;&gt;"",Sistema!BP4,"")</f>
        <v>1X</v>
      </c>
      <c r="J19" s="22"/>
      <c r="K19" s="23">
        <f>IF(Sistema!BQ4&lt;&gt;"",Sistema!BQ4,"")</f>
        <v>1</v>
      </c>
      <c r="L19" s="24" t="str">
        <f>IF(Sistema!BR4&lt;&gt;"",Sistema!BR4,"")</f>
        <v>U 2,5</v>
      </c>
      <c r="M19" s="22"/>
      <c r="N19" s="23">
        <f>IF(Sistema!BS4&lt;&gt;"",Sistema!BS4,"")</f>
        <v>23</v>
      </c>
      <c r="O19" s="24" t="str">
        <f>IF(Sistema!BT4&lt;&gt;"",Sistema!BT4,"")</f>
        <v>X</v>
      </c>
      <c r="P19" s="22"/>
      <c r="Q19" s="23">
        <f>IF(Sistema!BU4&lt;&gt;"",Sistema!BU4,"")</f>
        <v>3</v>
      </c>
      <c r="R19" s="24" t="str">
        <f>IF(Sistema!BV4&lt;&gt;"",Sistema!BV4,"")</f>
        <v>1X</v>
      </c>
      <c r="S19" s="22"/>
      <c r="T19" s="23">
        <f>IF(Sistema!BW4&lt;&gt;"",Sistema!BW4,"")</f>
        <v>23</v>
      </c>
      <c r="U19" s="24" t="str">
        <f>IF(Sistema!BX4&lt;&gt;"",Sistema!BX4,"")</f>
        <v>X</v>
      </c>
      <c r="V19" s="22"/>
      <c r="W19" s="23">
        <f>IF(Sistema!BY4&lt;&gt;"",Sistema!BY4,"")</f>
        <v>7</v>
      </c>
      <c r="X19" s="24" t="str">
        <f>IF(Sistema!BZ4&lt;&gt;"",Sistema!BZ4,"")</f>
        <v>1</v>
      </c>
      <c r="Y19" s="22"/>
      <c r="Z19" s="23">
        <f>IF(Sistema!AS24&lt;&gt;"",Sistema!AS24,"")</f>
        <v>1</v>
      </c>
      <c r="AA19" s="24" t="str">
        <f>IF(Sistema!AT24&lt;&gt;"",Sistema!AT24,"")</f>
        <v>U 2,5</v>
      </c>
    </row>
    <row r="20" spans="2:27" ht="10.5" customHeight="1">
      <c r="B20" s="23">
        <f>IF(Sistema!BK5&lt;&gt;"",Sistema!BK5,"")</f>
        <v>1</v>
      </c>
      <c r="C20" s="24" t="str">
        <f>IF(Sistema!BL5&lt;&gt;"",Sistema!BL5,"")</f>
        <v>U 2,5</v>
      </c>
      <c r="D20" s="22"/>
      <c r="E20" s="23">
        <f>IF(Sistema!BM5&lt;&gt;"",Sistema!BM5,"")</f>
        <v>23</v>
      </c>
      <c r="F20" s="24" t="str">
        <f>IF(Sistema!BN5&lt;&gt;"",Sistema!BN5,"")</f>
        <v>X</v>
      </c>
      <c r="G20" s="22"/>
      <c r="H20" s="23">
        <f>IF(Sistema!BO5&lt;&gt;"",Sistema!BO5,"")</f>
        <v>7</v>
      </c>
      <c r="I20" s="24" t="str">
        <f>IF(Sistema!BP5&lt;&gt;"",Sistema!BP5,"")</f>
        <v>1</v>
      </c>
      <c r="J20" s="22"/>
      <c r="K20" s="23">
        <f>IF(Sistema!BQ5&lt;&gt;"",Sistema!BQ5,"")</f>
        <v>7</v>
      </c>
      <c r="L20" s="24" t="str">
        <f>IF(Sistema!BR5&lt;&gt;"",Sistema!BR5,"")</f>
        <v>1</v>
      </c>
      <c r="M20" s="22"/>
      <c r="N20" s="23">
        <f>IF(Sistema!BS5&lt;&gt;"",Sistema!BS5,"")</f>
        <v>7</v>
      </c>
      <c r="O20" s="24" t="str">
        <f>IF(Sistema!BT5&lt;&gt;"",Sistema!BT5,"")</f>
        <v>1</v>
      </c>
      <c r="P20" s="22"/>
      <c r="Q20" s="23">
        <f>IF(Sistema!BU5&lt;&gt;"",Sistema!BU5,"")</f>
        <v>7</v>
      </c>
      <c r="R20" s="24" t="str">
        <f>IF(Sistema!BV5&lt;&gt;"",Sistema!BV5,"")</f>
        <v>1</v>
      </c>
      <c r="S20" s="22"/>
      <c r="T20" s="23">
        <f>IF(Sistema!BW5&lt;&gt;"",Sistema!BW5,"")</f>
        <v>7</v>
      </c>
      <c r="U20" s="24" t="str">
        <f>IF(Sistema!BX5&lt;&gt;"",Sistema!BX5,"")</f>
        <v>1</v>
      </c>
      <c r="V20" s="22"/>
      <c r="W20" s="23">
        <f>IF(Sistema!BY5&lt;&gt;"",Sistema!BY5,"")</f>
        <v>14</v>
      </c>
      <c r="X20" s="24" t="str">
        <f>IF(Sistema!BZ5&lt;&gt;"",Sistema!BZ5,"")</f>
        <v>2</v>
      </c>
      <c r="Y20" s="22"/>
      <c r="Z20" s="23">
        <f>IF(Sistema!AS25&lt;&gt;"",Sistema!AS25,"")</f>
        <v>23</v>
      </c>
      <c r="AA20" s="24" t="str">
        <f>IF(Sistema!AT25&lt;&gt;"",Sistema!AT25,"")</f>
        <v>X</v>
      </c>
    </row>
    <row r="21" spans="2:27" ht="10.5" customHeight="1">
      <c r="B21" s="23">
        <f>IF(Sistema!BK6&lt;&gt;"",Sistema!BK6,"")</f>
      </c>
      <c r="C21" s="24">
        <f>IF(Sistema!BL6&lt;&gt;"",Sistema!BL6,"")</f>
      </c>
      <c r="D21" s="22"/>
      <c r="E21" s="23">
        <f>IF(Sistema!BM6&lt;&gt;"",Sistema!BM6,"")</f>
      </c>
      <c r="F21" s="24">
        <f>IF(Sistema!BN6&lt;&gt;"",Sistema!BN6,"")</f>
      </c>
      <c r="G21" s="22"/>
      <c r="H21" s="23">
        <f>IF(Sistema!BO6&lt;&gt;"",Sistema!BO6,"")</f>
      </c>
      <c r="I21" s="24">
        <f>IF(Sistema!BP6&lt;&gt;"",Sistema!BP6,"")</f>
      </c>
      <c r="J21" s="22"/>
      <c r="K21" s="23">
        <f>IF(Sistema!BQ6&lt;&gt;"",Sistema!BQ6,"")</f>
      </c>
      <c r="L21" s="24">
        <f>IF(Sistema!BR6&lt;&gt;"",Sistema!BR6,"")</f>
      </c>
      <c r="M21" s="22"/>
      <c r="N21" s="23">
        <f>IF(Sistema!BS6&lt;&gt;"",Sistema!BS6,"")</f>
      </c>
      <c r="O21" s="24">
        <f>IF(Sistema!BT6&lt;&gt;"",Sistema!BT6,"")</f>
      </c>
      <c r="P21" s="22"/>
      <c r="Q21" s="23">
        <f>IF(Sistema!BU6&lt;&gt;"",Sistema!BU6,"")</f>
      </c>
      <c r="R21" s="24">
        <f>IF(Sistema!BV6&lt;&gt;"",Sistema!BV6,"")</f>
      </c>
      <c r="S21" s="22"/>
      <c r="T21" s="23">
        <f>IF(Sistema!BW6&lt;&gt;"",Sistema!BW6,"")</f>
      </c>
      <c r="U21" s="24">
        <f>IF(Sistema!BX6&lt;&gt;"",Sistema!BX6,"")</f>
      </c>
      <c r="V21" s="22"/>
      <c r="W21" s="23">
        <f>IF(Sistema!BY6&lt;&gt;"",Sistema!BY6,"")</f>
      </c>
      <c r="X21" s="24">
        <f>IF(Sistema!BZ6&lt;&gt;"",Sistema!BZ6,"")</f>
      </c>
      <c r="Y21" s="22"/>
      <c r="Z21" s="23">
        <f>IF(Sistema!AS26&lt;&gt;"",Sistema!AS26,"")</f>
      </c>
      <c r="AA21" s="24">
        <f>IF(Sistema!AT26&lt;&gt;"",Sistema!AT26,"")</f>
      </c>
    </row>
    <row r="22" spans="2:27" ht="10.5" customHeight="1">
      <c r="B22" s="23">
        <f>IF(Sistema!BK7&lt;&gt;"",Sistema!BK7,"")</f>
      </c>
      <c r="C22" s="24">
        <f>IF(Sistema!BL7&lt;&gt;"",Sistema!BL7,"")</f>
      </c>
      <c r="D22" s="22"/>
      <c r="E22" s="23">
        <f>IF(Sistema!BM7&lt;&gt;"",Sistema!BM7,"")</f>
      </c>
      <c r="F22" s="24">
        <f>IF(Sistema!BN7&lt;&gt;"",Sistema!BN7,"")</f>
      </c>
      <c r="G22" s="22"/>
      <c r="H22" s="23">
        <f>IF(Sistema!BO7&lt;&gt;"",Sistema!BO7,"")</f>
      </c>
      <c r="I22" s="24">
        <f>IF(Sistema!BP7&lt;&gt;"",Sistema!BP7,"")</f>
      </c>
      <c r="J22" s="22"/>
      <c r="K22" s="23">
        <f>IF(Sistema!BQ7&lt;&gt;"",Sistema!BQ7,"")</f>
      </c>
      <c r="L22" s="24">
        <f>IF(Sistema!BR7&lt;&gt;"",Sistema!BR7,"")</f>
      </c>
      <c r="M22" s="22"/>
      <c r="N22" s="23">
        <f>IF(Sistema!BS7&lt;&gt;"",Sistema!BS7,"")</f>
      </c>
      <c r="O22" s="24">
        <f>IF(Sistema!BT7&lt;&gt;"",Sistema!BT7,"")</f>
      </c>
      <c r="P22" s="22"/>
      <c r="Q22" s="23">
        <f>IF(Sistema!BU7&lt;&gt;"",Sistema!BU7,"")</f>
      </c>
      <c r="R22" s="24">
        <f>IF(Sistema!BV7&lt;&gt;"",Sistema!BV7,"")</f>
      </c>
      <c r="S22" s="22"/>
      <c r="T22" s="23">
        <f>IF(Sistema!BW7&lt;&gt;"",Sistema!BW7,"")</f>
      </c>
      <c r="U22" s="24">
        <f>IF(Sistema!BX7&lt;&gt;"",Sistema!BX7,"")</f>
      </c>
      <c r="V22" s="22"/>
      <c r="W22" s="23">
        <f>IF(Sistema!BY7&lt;&gt;"",Sistema!BY7,"")</f>
      </c>
      <c r="X22" s="24">
        <f>IF(Sistema!BZ7&lt;&gt;"",Sistema!BZ7,"")</f>
      </c>
      <c r="Y22" s="22"/>
      <c r="Z22" s="23">
        <f>IF(Sistema!AS27&lt;&gt;"",Sistema!AS27,"")</f>
      </c>
      <c r="AA22" s="24">
        <f>IF(Sistema!AT27&lt;&gt;"",Sistema!AT27,"")</f>
      </c>
    </row>
    <row r="23" spans="2:27" ht="10.5" customHeight="1">
      <c r="B23" s="23">
        <f>IF(Sistema!BK8&lt;&gt;"",Sistema!BK8,"")</f>
      </c>
      <c r="C23" s="24">
        <f>IF(Sistema!BL8&lt;&gt;"",Sistema!BL8,"")</f>
      </c>
      <c r="D23" s="22"/>
      <c r="E23" s="23">
        <f>IF(Sistema!BM8&lt;&gt;"",Sistema!BM8,"")</f>
      </c>
      <c r="F23" s="24">
        <f>IF(Sistema!BN8&lt;&gt;"",Sistema!BN8,"")</f>
      </c>
      <c r="G23" s="22"/>
      <c r="H23" s="23">
        <f>IF(Sistema!BO8&lt;&gt;"",Sistema!BO8,"")</f>
      </c>
      <c r="I23" s="24">
        <f>IF(Sistema!BP8&lt;&gt;"",Sistema!BP8,"")</f>
      </c>
      <c r="J23" s="22"/>
      <c r="K23" s="23">
        <f>IF(Sistema!BQ8&lt;&gt;"",Sistema!BQ8,"")</f>
      </c>
      <c r="L23" s="24">
        <f>IF(Sistema!BR8&lt;&gt;"",Sistema!BR8,"")</f>
      </c>
      <c r="M23" s="22"/>
      <c r="N23" s="23">
        <f>IF(Sistema!BS8&lt;&gt;"",Sistema!BS8,"")</f>
      </c>
      <c r="O23" s="24">
        <f>IF(Sistema!BT8&lt;&gt;"",Sistema!BT8,"")</f>
      </c>
      <c r="P23" s="22"/>
      <c r="Q23" s="23">
        <f>IF(Sistema!BU8&lt;&gt;"",Sistema!BU8,"")</f>
      </c>
      <c r="R23" s="24">
        <f>IF(Sistema!BV8&lt;&gt;"",Sistema!BV8,"")</f>
      </c>
      <c r="S23" s="22"/>
      <c r="T23" s="23">
        <f>IF(Sistema!BW8&lt;&gt;"",Sistema!BW8,"")</f>
      </c>
      <c r="U23" s="24">
        <f>IF(Sistema!BX8&lt;&gt;"",Sistema!BX8,"")</f>
      </c>
      <c r="V23" s="22"/>
      <c r="W23" s="23">
        <f>IF(Sistema!BY8&lt;&gt;"",Sistema!BY8,"")</f>
      </c>
      <c r="X23" s="24">
        <f>IF(Sistema!BZ8&lt;&gt;"",Sistema!BZ8,"")</f>
      </c>
      <c r="Y23" s="22"/>
      <c r="Z23" s="23">
        <f>IF(Sistema!AS28&lt;&gt;"",Sistema!AS28,"")</f>
      </c>
      <c r="AA23" s="24">
        <f>IF(Sistema!AT28&lt;&gt;"",Sistema!AT28,"")</f>
      </c>
    </row>
    <row r="24" spans="2:27" ht="10.5" customHeight="1">
      <c r="B24" s="23">
        <f>IF(Sistema!BK9&lt;&gt;"",Sistema!BK9,"")</f>
      </c>
      <c r="C24" s="24">
        <f>IF(Sistema!BL9&lt;&gt;"",Sistema!BL9,"")</f>
      </c>
      <c r="D24" s="22"/>
      <c r="E24" s="23">
        <f>IF(Sistema!BM9&lt;&gt;"",Sistema!BM9,"")</f>
      </c>
      <c r="F24" s="24">
        <f>IF(Sistema!BN9&lt;&gt;"",Sistema!BN9,"")</f>
      </c>
      <c r="G24" s="22"/>
      <c r="H24" s="23">
        <f>IF(Sistema!BO9&lt;&gt;"",Sistema!BO9,"")</f>
      </c>
      <c r="I24" s="24">
        <f>IF(Sistema!BP9&lt;&gt;"",Sistema!BP9,"")</f>
      </c>
      <c r="J24" s="22"/>
      <c r="K24" s="23">
        <f>IF(Sistema!BQ9&lt;&gt;"",Sistema!BQ9,"")</f>
      </c>
      <c r="L24" s="24">
        <f>IF(Sistema!BR9&lt;&gt;"",Sistema!BR9,"")</f>
      </c>
      <c r="M24" s="22"/>
      <c r="N24" s="23">
        <f>IF(Sistema!BS9&lt;&gt;"",Sistema!BS9,"")</f>
      </c>
      <c r="O24" s="24">
        <f>IF(Sistema!BT9&lt;&gt;"",Sistema!BT9,"")</f>
      </c>
      <c r="P24" s="22"/>
      <c r="Q24" s="23">
        <f>IF(Sistema!BU9&lt;&gt;"",Sistema!BU9,"")</f>
      </c>
      <c r="R24" s="24">
        <f>IF(Sistema!BV9&lt;&gt;"",Sistema!BV9,"")</f>
      </c>
      <c r="S24" s="22"/>
      <c r="T24" s="23">
        <f>IF(Sistema!BW9&lt;&gt;"",Sistema!BW9,"")</f>
      </c>
      <c r="U24" s="24">
        <f>IF(Sistema!BX9&lt;&gt;"",Sistema!BX9,"")</f>
      </c>
      <c r="V24" s="22"/>
      <c r="W24" s="23">
        <f>IF(Sistema!BY9&lt;&gt;"",Sistema!BY9,"")</f>
      </c>
      <c r="X24" s="24">
        <f>IF(Sistema!BZ9&lt;&gt;"",Sistema!BZ9,"")</f>
      </c>
      <c r="Y24" s="22"/>
      <c r="Z24" s="23">
        <f>IF(Sistema!AS29&lt;&gt;"",Sistema!AS29,"")</f>
      </c>
      <c r="AA24" s="24">
        <f>IF(Sistema!AT29&lt;&gt;"",Sistema!AT29,"")</f>
      </c>
    </row>
    <row r="25" spans="2:27" ht="10.5" customHeight="1">
      <c r="B25" s="23">
        <f>IF(Sistema!BK10&lt;&gt;"",Sistema!BK10,"")</f>
      </c>
      <c r="C25" s="24">
        <f>IF(Sistema!BL10&lt;&gt;"",Sistema!BL10,"")</f>
      </c>
      <c r="D25" s="22"/>
      <c r="E25" s="23">
        <f>IF(Sistema!BM10&lt;&gt;"",Sistema!BM10,"")</f>
      </c>
      <c r="F25" s="24">
        <f>IF(Sistema!BN10&lt;&gt;"",Sistema!BN10,"")</f>
      </c>
      <c r="G25" s="22"/>
      <c r="H25" s="23">
        <f>IF(Sistema!BO10&lt;&gt;"",Sistema!BO10,"")</f>
      </c>
      <c r="I25" s="24">
        <f>IF(Sistema!BP10&lt;&gt;"",Sistema!BP10,"")</f>
      </c>
      <c r="J25" s="22"/>
      <c r="K25" s="23">
        <f>IF(Sistema!BQ10&lt;&gt;"",Sistema!BQ10,"")</f>
      </c>
      <c r="L25" s="24">
        <f>IF(Sistema!BR10&lt;&gt;"",Sistema!BR10,"")</f>
      </c>
      <c r="M25" s="22"/>
      <c r="N25" s="23">
        <f>IF(Sistema!BS10&lt;&gt;"",Sistema!BS10,"")</f>
      </c>
      <c r="O25" s="24">
        <f>IF(Sistema!BT10&lt;&gt;"",Sistema!BT10,"")</f>
      </c>
      <c r="P25" s="22"/>
      <c r="Q25" s="23">
        <f>IF(Sistema!BU10&lt;&gt;"",Sistema!BU10,"")</f>
      </c>
      <c r="R25" s="24">
        <f>IF(Sistema!BV10&lt;&gt;"",Sistema!BV10,"")</f>
      </c>
      <c r="S25" s="22"/>
      <c r="T25" s="23">
        <f>IF(Sistema!BW10&lt;&gt;"",Sistema!BW10,"")</f>
      </c>
      <c r="U25" s="24">
        <f>IF(Sistema!BX10&lt;&gt;"",Sistema!BX10,"")</f>
      </c>
      <c r="V25" s="22"/>
      <c r="W25" s="23">
        <f>IF(Sistema!BY10&lt;&gt;"",Sistema!BY10,"")</f>
      </c>
      <c r="X25" s="24">
        <f>IF(Sistema!BZ10&lt;&gt;"",Sistema!BZ10,"")</f>
      </c>
      <c r="Y25" s="22"/>
      <c r="Z25" s="23">
        <f>IF(Sistema!AS30&lt;&gt;"",Sistema!AS30,"")</f>
      </c>
      <c r="AA25" s="24">
        <f>IF(Sistema!AT30&lt;&gt;"",Sistema!AT30,"")</f>
      </c>
    </row>
    <row r="26" spans="2:27" ht="10.5" customHeight="1">
      <c r="B26" s="23">
        <f>IF(Sistema!BK11&lt;&gt;"",Sistema!BK11,"")</f>
      </c>
      <c r="C26" s="24">
        <f>IF(Sistema!BL11&lt;&gt;"",Sistema!BL11,"")</f>
      </c>
      <c r="D26" s="22"/>
      <c r="E26" s="23">
        <f>IF(Sistema!BM11&lt;&gt;"",Sistema!BM11,"")</f>
      </c>
      <c r="F26" s="24">
        <f>IF(Sistema!BN11&lt;&gt;"",Sistema!BN11,"")</f>
      </c>
      <c r="G26" s="22"/>
      <c r="H26" s="23">
        <f>IF(Sistema!BO11&lt;&gt;"",Sistema!BO11,"")</f>
      </c>
      <c r="I26" s="24">
        <f>IF(Sistema!BP11&lt;&gt;"",Sistema!BP11,"")</f>
      </c>
      <c r="J26" s="22"/>
      <c r="K26" s="23">
        <f>IF(Sistema!BQ11&lt;&gt;"",Sistema!BQ11,"")</f>
      </c>
      <c r="L26" s="24">
        <f>IF(Sistema!BR11&lt;&gt;"",Sistema!BR11,"")</f>
      </c>
      <c r="M26" s="22"/>
      <c r="N26" s="23">
        <f>IF(Sistema!BS11&lt;&gt;"",Sistema!BS11,"")</f>
      </c>
      <c r="O26" s="24">
        <f>IF(Sistema!BT11&lt;&gt;"",Sistema!BT11,"")</f>
      </c>
      <c r="P26" s="22"/>
      <c r="Q26" s="23">
        <f>IF(Sistema!BU11&lt;&gt;"",Sistema!BU11,"")</f>
      </c>
      <c r="R26" s="24">
        <f>IF(Sistema!BV11&lt;&gt;"",Sistema!BV11,"")</f>
      </c>
      <c r="S26" s="22"/>
      <c r="T26" s="23">
        <f>IF(Sistema!BW11&lt;&gt;"",Sistema!BW11,"")</f>
      </c>
      <c r="U26" s="24">
        <f>IF(Sistema!BX11&lt;&gt;"",Sistema!BX11,"")</f>
      </c>
      <c r="V26" s="22"/>
      <c r="W26" s="23">
        <f>IF(Sistema!BY11&lt;&gt;"",Sistema!BY11,"")</f>
      </c>
      <c r="X26" s="24">
        <f>IF(Sistema!BZ11&lt;&gt;"",Sistema!BZ11,"")</f>
      </c>
      <c r="Y26" s="22"/>
      <c r="Z26" s="23">
        <f>IF(Sistema!AS31&lt;&gt;"",Sistema!AS31,"")</f>
      </c>
      <c r="AA26" s="24">
        <f>IF(Sistema!AT31&lt;&gt;"",Sistema!AT31,"")</f>
      </c>
    </row>
    <row r="27" spans="2:27" ht="10.5" customHeight="1">
      <c r="B27" s="23">
        <f>IF(Sistema!BK12&lt;&gt;"",Sistema!BK12,"")</f>
      </c>
      <c r="C27" s="24">
        <f>IF(Sistema!BL12&lt;&gt;"",Sistema!BL12,"")</f>
      </c>
      <c r="D27" s="22"/>
      <c r="E27" s="23">
        <f>IF(Sistema!BM12&lt;&gt;"",Sistema!BM12,"")</f>
      </c>
      <c r="F27" s="24">
        <f>IF(Sistema!BN12&lt;&gt;"",Sistema!BN12,"")</f>
      </c>
      <c r="G27" s="22"/>
      <c r="H27" s="23">
        <f>IF(Sistema!BO12&lt;&gt;"",Sistema!BO12,"")</f>
      </c>
      <c r="I27" s="24">
        <f>IF(Sistema!BP12&lt;&gt;"",Sistema!BP12,"")</f>
      </c>
      <c r="J27" s="22"/>
      <c r="K27" s="23">
        <f>IF(Sistema!BQ12&lt;&gt;"",Sistema!BQ12,"")</f>
      </c>
      <c r="L27" s="24">
        <f>IF(Sistema!BR12&lt;&gt;"",Sistema!BR12,"")</f>
      </c>
      <c r="M27" s="22"/>
      <c r="N27" s="23">
        <f>IF(Sistema!BS12&lt;&gt;"",Sistema!BS12,"")</f>
      </c>
      <c r="O27" s="24">
        <f>IF(Sistema!BT12&lt;&gt;"",Sistema!BT12,"")</f>
      </c>
      <c r="P27" s="22"/>
      <c r="Q27" s="23">
        <f>IF(Sistema!BU12&lt;&gt;"",Sistema!BU12,"")</f>
      </c>
      <c r="R27" s="24">
        <f>IF(Sistema!BV12&lt;&gt;"",Sistema!BV12,"")</f>
      </c>
      <c r="S27" s="22"/>
      <c r="T27" s="23">
        <f>IF(Sistema!BW12&lt;&gt;"",Sistema!BW12,"")</f>
      </c>
      <c r="U27" s="24">
        <f>IF(Sistema!BX12&lt;&gt;"",Sistema!BX12,"")</f>
      </c>
      <c r="V27" s="22"/>
      <c r="W27" s="23">
        <f>IF(Sistema!BY12&lt;&gt;"",Sistema!BY12,"")</f>
      </c>
      <c r="X27" s="24">
        <f>IF(Sistema!BZ12&lt;&gt;"",Sistema!BZ12,"")</f>
      </c>
      <c r="Y27" s="22"/>
      <c r="Z27" s="23">
        <f>IF(Sistema!AS32&lt;&gt;"",Sistema!AS32,"")</f>
      </c>
      <c r="AA27" s="24">
        <f>IF(Sistema!AT32&lt;&gt;"",Sistema!AT32,"")</f>
      </c>
    </row>
    <row r="28" spans="2:27" ht="10.5" customHeight="1">
      <c r="B28" s="25">
        <f>IF(Sistema!BK13&lt;&gt;"",Sistema!BK13,"")</f>
      </c>
      <c r="C28" s="26">
        <f>IF(Sistema!BL13&lt;&gt;"",Sistema!BL13,"")</f>
      </c>
      <c r="D28" s="22"/>
      <c r="E28" s="25">
        <f>IF(Sistema!BM13&lt;&gt;"",Sistema!BM13,"")</f>
      </c>
      <c r="F28" s="26">
        <f>IF(Sistema!BN13&lt;&gt;"",Sistema!BN13,"")</f>
      </c>
      <c r="G28" s="22"/>
      <c r="H28" s="25">
        <f>IF(Sistema!BO13&lt;&gt;"",Sistema!BO13,"")</f>
      </c>
      <c r="I28" s="26">
        <f>IF(Sistema!BP13&lt;&gt;"",Sistema!BP13,"")</f>
      </c>
      <c r="J28" s="22"/>
      <c r="K28" s="25">
        <f>IF(Sistema!BQ13&lt;&gt;"",Sistema!BQ13,"")</f>
      </c>
      <c r="L28" s="26">
        <f>IF(Sistema!BR13&lt;&gt;"",Sistema!BR13,"")</f>
      </c>
      <c r="M28" s="22"/>
      <c r="N28" s="25">
        <f>IF(Sistema!BS13&lt;&gt;"",Sistema!BS13,"")</f>
      </c>
      <c r="O28" s="26">
        <f>IF(Sistema!BT13&lt;&gt;"",Sistema!BT13,"")</f>
      </c>
      <c r="P28" s="22"/>
      <c r="Q28" s="25">
        <f>IF(Sistema!BU13&lt;&gt;"",Sistema!BU13,"")</f>
      </c>
      <c r="R28" s="26">
        <f>IF(Sistema!BV13&lt;&gt;"",Sistema!BV13,"")</f>
      </c>
      <c r="S28" s="22"/>
      <c r="T28" s="25">
        <f>IF(Sistema!BW13&lt;&gt;"",Sistema!BW13,"")</f>
      </c>
      <c r="U28" s="26">
        <f>IF(Sistema!BX13&lt;&gt;"",Sistema!BX13,"")</f>
      </c>
      <c r="V28" s="22"/>
      <c r="W28" s="25">
        <f>IF(Sistema!BY13&lt;&gt;"",Sistema!BY13,"")</f>
      </c>
      <c r="X28" s="26">
        <f>IF(Sistema!BZ13&lt;&gt;"",Sistema!BZ13,"")</f>
      </c>
      <c r="Y28" s="22"/>
      <c r="Z28" s="25">
        <f>IF(Sistema!AS33&lt;&gt;"",Sistema!AS33,"")</f>
      </c>
      <c r="AA28" s="26">
        <f>IF(Sistema!AT33&lt;&gt;"",Sistema!AT33,"")</f>
      </c>
    </row>
    <row r="29" spans="2:27" ht="10.5" customHeight="1">
      <c r="B29" s="150">
        <f>IF(Sistema!BK17&lt;&gt;"",Sistema!BK17,"")</f>
        <v>15.015</v>
      </c>
      <c r="C29" s="151"/>
      <c r="D29" s="22"/>
      <c r="E29" s="150">
        <f>IF(Sistema!BM17&lt;&gt;"",Sistema!BM17,"")</f>
        <v>27.456000000000003</v>
      </c>
      <c r="F29" s="151"/>
      <c r="G29" s="22"/>
      <c r="H29" s="150">
        <f>IF(Sistema!BO17&lt;&gt;"",Sistema!BO17,"")</f>
        <v>9.152000000000001</v>
      </c>
      <c r="I29" s="151"/>
      <c r="J29" s="22"/>
      <c r="K29" s="150">
        <f>IF(Sistema!BQ17&lt;&gt;"",Sistema!BQ17,"")</f>
        <v>12.320000000000002</v>
      </c>
      <c r="L29" s="151"/>
      <c r="M29" s="22"/>
      <c r="N29" s="150">
        <f>IF(Sistema!BS17&lt;&gt;"",Sistema!BS17,"")</f>
        <v>22.528000000000006</v>
      </c>
      <c r="O29" s="151"/>
      <c r="P29" s="22"/>
      <c r="Q29" s="150">
        <f>IF(Sistema!BU17&lt;&gt;"",Sistema!BU17,"")</f>
        <v>8.112</v>
      </c>
      <c r="R29" s="151"/>
      <c r="S29" s="22"/>
      <c r="T29" s="150">
        <f>IF(Sistema!BW17&lt;&gt;"",Sistema!BW17,"")</f>
        <v>19.968000000000004</v>
      </c>
      <c r="U29" s="151"/>
      <c r="V29" s="22"/>
      <c r="W29" s="150">
        <f>IF(Sistema!BY17&lt;&gt;"",Sistema!BY17,"")</f>
        <v>13.416</v>
      </c>
      <c r="X29" s="151"/>
      <c r="Y29" s="22"/>
      <c r="Z29" s="150">
        <f>IF(Sistema!AS35&lt;&gt;"",Sistema!AS35,"")</f>
        <v>14.56</v>
      </c>
      <c r="AA29" s="151"/>
    </row>
    <row r="31" spans="2:27" ht="12" customHeight="1">
      <c r="B31" s="152">
        <f>IF(Sistema!AU22&lt;&gt;"",Sistema!AU22,"")</f>
        <v>19</v>
      </c>
      <c r="C31" s="152"/>
      <c r="D31" s="18"/>
      <c r="E31" s="152">
        <f>IF(Sistema!AW22&lt;&gt;"",Sistema!AW22,"")</f>
        <v>20</v>
      </c>
      <c r="F31" s="152"/>
      <c r="G31" s="18"/>
      <c r="H31" s="152">
        <f>IF(Sistema!AY22&lt;&gt;"",Sistema!AY22,"")</f>
        <v>21</v>
      </c>
      <c r="I31" s="152"/>
      <c r="J31" s="18"/>
      <c r="K31" s="152">
        <f>IF(Sistema!BA22&lt;&gt;"",Sistema!BA22,"")</f>
      </c>
      <c r="L31" s="152"/>
      <c r="M31" s="18"/>
      <c r="N31" s="152">
        <f>IF(Sistema!BC22&lt;&gt;"",Sistema!BC22,"")</f>
      </c>
      <c r="O31" s="152"/>
      <c r="P31" s="18"/>
      <c r="Q31" s="152">
        <f>IF(Sistema!BE22&lt;&gt;"",Sistema!BE22,"")</f>
      </c>
      <c r="R31" s="152"/>
      <c r="S31" s="18"/>
      <c r="T31" s="152">
        <f>IF(Sistema!BG22&lt;&gt;"",Sistema!BG22,"")</f>
      </c>
      <c r="U31" s="152"/>
      <c r="V31" s="18"/>
      <c r="W31" s="152">
        <f>IF(Sistema!BI22&lt;&gt;"",Sistema!BI22,"")</f>
      </c>
      <c r="X31" s="152"/>
      <c r="Y31" s="18"/>
      <c r="Z31" s="152">
        <f>IF(Sistema!BK22&lt;&gt;"",Sistema!BK22,"")</f>
      </c>
      <c r="AA31" s="152"/>
    </row>
    <row r="32" spans="2:27" ht="10.5" customHeight="1">
      <c r="B32" s="20">
        <f>IF(Sistema!AU23&lt;&gt;"",Sistema!AU23,"")</f>
        <v>3</v>
      </c>
      <c r="C32" s="21" t="str">
        <f>IF(Sistema!AV23&lt;&gt;"",Sistema!AV23,"")</f>
        <v>1X</v>
      </c>
      <c r="D32" s="22"/>
      <c r="E32" s="20">
        <f>IF(Sistema!AW23&lt;&gt;"",Sistema!AW23,"")</f>
        <v>3</v>
      </c>
      <c r="F32" s="21" t="str">
        <f>IF(Sistema!AX23&lt;&gt;"",Sistema!AX23,"")</f>
        <v>1X</v>
      </c>
      <c r="G32" s="22"/>
      <c r="H32" s="20">
        <f>IF(Sistema!AY23&lt;&gt;"",Sistema!AY23,"")</f>
        <v>1</v>
      </c>
      <c r="I32" s="21" t="str">
        <f>IF(Sistema!AZ23&lt;&gt;"",Sistema!AZ23,"")</f>
        <v>U 2,5</v>
      </c>
      <c r="J32" s="22"/>
      <c r="K32" s="20">
        <f>IF(Sistema!BA23&lt;&gt;"",Sistema!BA23,"")</f>
      </c>
      <c r="L32" s="21">
        <f>IF(Sistema!BB23&lt;&gt;"",Sistema!BB23,"")</f>
      </c>
      <c r="M32" s="22"/>
      <c r="N32" s="20">
        <f>IF(Sistema!BC23&lt;&gt;"",Sistema!BC23,"")</f>
      </c>
      <c r="O32" s="21">
        <f>IF(Sistema!BD23&lt;&gt;"",Sistema!BD23,"")</f>
      </c>
      <c r="P32" s="22"/>
      <c r="Q32" s="20">
        <f>IF(Sistema!BE23&lt;&gt;"",Sistema!BE23,"")</f>
      </c>
      <c r="R32" s="21">
        <f>IF(Sistema!BF23&lt;&gt;"",Sistema!BF23,"")</f>
      </c>
      <c r="S32" s="22"/>
      <c r="T32" s="20">
        <f>IF(Sistema!BG23&lt;&gt;"",Sistema!BG23,"")</f>
      </c>
      <c r="U32" s="21">
        <f>IF(Sistema!BH23&lt;&gt;"",Sistema!BH23,"")</f>
      </c>
      <c r="V32" s="22"/>
      <c r="W32" s="20">
        <f>IF(Sistema!BI23&lt;&gt;"",Sistema!BI23,"")</f>
      </c>
      <c r="X32" s="21">
        <f>IF(Sistema!BJ23&lt;&gt;"",Sistema!BJ23,"")</f>
      </c>
      <c r="Y32" s="22"/>
      <c r="Z32" s="20">
        <f>IF(Sistema!BK23&lt;&gt;"",Sistema!BK23,"")</f>
      </c>
      <c r="AA32" s="21">
        <f>IF(Sistema!BL23&lt;&gt;"",Sistema!BL23,"")</f>
      </c>
    </row>
    <row r="33" spans="2:27" ht="10.5" customHeight="1">
      <c r="B33" s="23">
        <f>IF(Sistema!AU24&lt;&gt;"",Sistema!AU24,"")</f>
        <v>1</v>
      </c>
      <c r="C33" s="24" t="str">
        <f>IF(Sistema!AV24&lt;&gt;"",Sistema!AV24,"")</f>
        <v>U 2,5</v>
      </c>
      <c r="D33" s="22"/>
      <c r="E33" s="23">
        <f>IF(Sistema!AW24&lt;&gt;"",Sistema!AW24,"")</f>
        <v>23</v>
      </c>
      <c r="F33" s="24" t="str">
        <f>IF(Sistema!AX24&lt;&gt;"",Sistema!AX24,"")</f>
        <v>X</v>
      </c>
      <c r="G33" s="22"/>
      <c r="H33" s="23">
        <f>IF(Sistema!AY24&lt;&gt;"",Sistema!AY24,"")</f>
        <v>23</v>
      </c>
      <c r="I33" s="24" t="str">
        <f>IF(Sistema!AZ24&lt;&gt;"",Sistema!AZ24,"")</f>
        <v>X</v>
      </c>
      <c r="J33" s="22"/>
      <c r="K33" s="23">
        <f>IF(Sistema!BA24&lt;&gt;"",Sistema!BA24,"")</f>
      </c>
      <c r="L33" s="24">
        <f>IF(Sistema!BB24&lt;&gt;"",Sistema!BB24,"")</f>
      </c>
      <c r="M33" s="22"/>
      <c r="N33" s="23">
        <f>IF(Sistema!BC24&lt;&gt;"",Sistema!BC24,"")</f>
      </c>
      <c r="O33" s="24">
        <f>IF(Sistema!BD24&lt;&gt;"",Sistema!BD24,"")</f>
      </c>
      <c r="P33" s="22"/>
      <c r="Q33" s="23">
        <f>IF(Sistema!BE24&lt;&gt;"",Sistema!BE24,"")</f>
      </c>
      <c r="R33" s="24">
        <f>IF(Sistema!BF24&lt;&gt;"",Sistema!BF24,"")</f>
      </c>
      <c r="S33" s="22"/>
      <c r="T33" s="23">
        <f>IF(Sistema!BG24&lt;&gt;"",Sistema!BG24,"")</f>
      </c>
      <c r="U33" s="24">
        <f>IF(Sistema!BH24&lt;&gt;"",Sistema!BH24,"")</f>
      </c>
      <c r="V33" s="22"/>
      <c r="W33" s="23">
        <f>IF(Sistema!BI24&lt;&gt;"",Sistema!BI24,"")</f>
      </c>
      <c r="X33" s="24">
        <f>IF(Sistema!BJ24&lt;&gt;"",Sistema!BJ24,"")</f>
      </c>
      <c r="Y33" s="22"/>
      <c r="Z33" s="23">
        <f>IF(Sistema!BK24&lt;&gt;"",Sistema!BK24,"")</f>
      </c>
      <c r="AA33" s="24">
        <f>IF(Sistema!BL24&lt;&gt;"",Sistema!BL24,"")</f>
      </c>
    </row>
    <row r="34" spans="2:27" ht="10.5" customHeight="1">
      <c r="B34" s="23">
        <f>IF(Sistema!AU25&lt;&gt;"",Sistema!AU25,"")</f>
        <v>14</v>
      </c>
      <c r="C34" s="24" t="str">
        <f>IF(Sistema!AV25&lt;&gt;"",Sistema!AV25,"")</f>
        <v>2</v>
      </c>
      <c r="D34" s="22"/>
      <c r="E34" s="23">
        <f>IF(Sistema!AW25&lt;&gt;"",Sistema!AW25,"")</f>
        <v>14</v>
      </c>
      <c r="F34" s="24" t="str">
        <f>IF(Sistema!AX25&lt;&gt;"",Sistema!AX25,"")</f>
        <v>2</v>
      </c>
      <c r="G34" s="22"/>
      <c r="H34" s="23">
        <f>IF(Sistema!AY25&lt;&gt;"",Sistema!AY25,"")</f>
        <v>14</v>
      </c>
      <c r="I34" s="24" t="str">
        <f>IF(Sistema!AZ25&lt;&gt;"",Sistema!AZ25,"")</f>
        <v>2</v>
      </c>
      <c r="J34" s="22"/>
      <c r="K34" s="23">
        <f>IF(Sistema!BA25&lt;&gt;"",Sistema!BA25,"")</f>
      </c>
      <c r="L34" s="24">
        <f>IF(Sistema!BB25&lt;&gt;"",Sistema!BB25,"")</f>
      </c>
      <c r="M34" s="22"/>
      <c r="N34" s="23">
        <f>IF(Sistema!BC25&lt;&gt;"",Sistema!BC25,"")</f>
      </c>
      <c r="O34" s="24">
        <f>IF(Sistema!BD25&lt;&gt;"",Sistema!BD25,"")</f>
      </c>
      <c r="P34" s="22"/>
      <c r="Q34" s="23">
        <f>IF(Sistema!BE25&lt;&gt;"",Sistema!BE25,"")</f>
      </c>
      <c r="R34" s="24">
        <f>IF(Sistema!BF25&lt;&gt;"",Sistema!BF25,"")</f>
      </c>
      <c r="S34" s="22"/>
      <c r="T34" s="23">
        <f>IF(Sistema!BG25&lt;&gt;"",Sistema!BG25,"")</f>
      </c>
      <c r="U34" s="24">
        <f>IF(Sistema!BH25&lt;&gt;"",Sistema!BH25,"")</f>
      </c>
      <c r="V34" s="22"/>
      <c r="W34" s="23">
        <f>IF(Sistema!BI25&lt;&gt;"",Sistema!BI25,"")</f>
      </c>
      <c r="X34" s="24">
        <f>IF(Sistema!BJ25&lt;&gt;"",Sistema!BJ25,"")</f>
      </c>
      <c r="Y34" s="22"/>
      <c r="Z34" s="23">
        <f>IF(Sistema!BK25&lt;&gt;"",Sistema!BK25,"")</f>
      </c>
      <c r="AA34" s="24">
        <f>IF(Sistema!BL25&lt;&gt;"",Sistema!BL25,"")</f>
      </c>
    </row>
    <row r="35" spans="2:27" ht="10.5" customHeight="1">
      <c r="B35" s="23">
        <f>IF(Sistema!AU26&lt;&gt;"",Sistema!AU26,"")</f>
      </c>
      <c r="C35" s="24">
        <f>IF(Sistema!AV26&lt;&gt;"",Sistema!AV26,"")</f>
      </c>
      <c r="D35" s="22"/>
      <c r="E35" s="23">
        <f>IF(Sistema!AW26&lt;&gt;"",Sistema!AW26,"")</f>
      </c>
      <c r="F35" s="24">
        <f>IF(Sistema!AX26&lt;&gt;"",Sistema!AX26,"")</f>
      </c>
      <c r="G35" s="22"/>
      <c r="H35" s="23">
        <f>IF(Sistema!AY26&lt;&gt;"",Sistema!AY26,"")</f>
      </c>
      <c r="I35" s="24">
        <f>IF(Sistema!AZ26&lt;&gt;"",Sistema!AZ26,"")</f>
      </c>
      <c r="J35" s="22"/>
      <c r="K35" s="23">
        <f>IF(Sistema!BA26&lt;&gt;"",Sistema!BA26,"")</f>
      </c>
      <c r="L35" s="24">
        <f>IF(Sistema!BB26&lt;&gt;"",Sistema!BB26,"")</f>
      </c>
      <c r="M35" s="22"/>
      <c r="N35" s="23">
        <f>IF(Sistema!BC26&lt;&gt;"",Sistema!BC26,"")</f>
      </c>
      <c r="O35" s="24">
        <f>IF(Sistema!BD26&lt;&gt;"",Sistema!BD26,"")</f>
      </c>
      <c r="P35" s="22"/>
      <c r="Q35" s="23">
        <f>IF(Sistema!BE26&lt;&gt;"",Sistema!BE26,"")</f>
      </c>
      <c r="R35" s="24">
        <f>IF(Sistema!BF26&lt;&gt;"",Sistema!BF26,"")</f>
      </c>
      <c r="S35" s="22"/>
      <c r="T35" s="23">
        <f>IF(Sistema!BG26&lt;&gt;"",Sistema!BG26,"")</f>
      </c>
      <c r="U35" s="24">
        <f>IF(Sistema!BH26&lt;&gt;"",Sistema!BH26,"")</f>
      </c>
      <c r="V35" s="22"/>
      <c r="W35" s="23">
        <f>IF(Sistema!BI26&lt;&gt;"",Sistema!BI26,"")</f>
      </c>
      <c r="X35" s="24">
        <f>IF(Sistema!BJ26&lt;&gt;"",Sistema!BJ26,"")</f>
      </c>
      <c r="Y35" s="22"/>
      <c r="Z35" s="23">
        <f>IF(Sistema!BK26&lt;&gt;"",Sistema!BK26,"")</f>
      </c>
      <c r="AA35" s="24">
        <f>IF(Sistema!BL26&lt;&gt;"",Sistema!BL26,"")</f>
      </c>
    </row>
    <row r="36" spans="2:27" ht="10.5" customHeight="1">
      <c r="B36" s="23">
        <f>IF(Sistema!AU27&lt;&gt;"",Sistema!AU27,"")</f>
      </c>
      <c r="C36" s="24">
        <f>IF(Sistema!AV27&lt;&gt;"",Sistema!AV27,"")</f>
      </c>
      <c r="D36" s="22"/>
      <c r="E36" s="23">
        <f>IF(Sistema!AW27&lt;&gt;"",Sistema!AW27,"")</f>
      </c>
      <c r="F36" s="24">
        <f>IF(Sistema!AX27&lt;&gt;"",Sistema!AX27,"")</f>
      </c>
      <c r="G36" s="22"/>
      <c r="H36" s="23">
        <f>IF(Sistema!AY27&lt;&gt;"",Sistema!AY27,"")</f>
      </c>
      <c r="I36" s="24">
        <f>IF(Sistema!AZ27&lt;&gt;"",Sistema!AZ27,"")</f>
      </c>
      <c r="J36" s="22"/>
      <c r="K36" s="23">
        <f>IF(Sistema!BA27&lt;&gt;"",Sistema!BA27,"")</f>
      </c>
      <c r="L36" s="24">
        <f>IF(Sistema!BB27&lt;&gt;"",Sistema!BB27,"")</f>
      </c>
      <c r="M36" s="22"/>
      <c r="N36" s="23">
        <f>IF(Sistema!BC27&lt;&gt;"",Sistema!BC27,"")</f>
      </c>
      <c r="O36" s="24">
        <f>IF(Sistema!BD27&lt;&gt;"",Sistema!BD27,"")</f>
      </c>
      <c r="P36" s="22"/>
      <c r="Q36" s="23">
        <f>IF(Sistema!BE27&lt;&gt;"",Sistema!BE27,"")</f>
      </c>
      <c r="R36" s="24">
        <f>IF(Sistema!BF27&lt;&gt;"",Sistema!BF27,"")</f>
      </c>
      <c r="S36" s="22"/>
      <c r="T36" s="23">
        <f>IF(Sistema!BG27&lt;&gt;"",Sistema!BG27,"")</f>
      </c>
      <c r="U36" s="24">
        <f>IF(Sistema!BH27&lt;&gt;"",Sistema!BH27,"")</f>
      </c>
      <c r="V36" s="22"/>
      <c r="W36" s="23">
        <f>IF(Sistema!BI27&lt;&gt;"",Sistema!BI27,"")</f>
      </c>
      <c r="X36" s="24">
        <f>IF(Sistema!BJ27&lt;&gt;"",Sistema!BJ27,"")</f>
      </c>
      <c r="Y36" s="22"/>
      <c r="Z36" s="23">
        <f>IF(Sistema!BK27&lt;&gt;"",Sistema!BK27,"")</f>
      </c>
      <c r="AA36" s="24">
        <f>IF(Sistema!BL27&lt;&gt;"",Sistema!BL27,"")</f>
      </c>
    </row>
    <row r="37" spans="2:27" ht="10.5" customHeight="1">
      <c r="B37" s="23">
        <f>IF(Sistema!AU28&lt;&gt;"",Sistema!AU28,"")</f>
      </c>
      <c r="C37" s="24">
        <f>IF(Sistema!AV28&lt;&gt;"",Sistema!AV28,"")</f>
      </c>
      <c r="D37" s="22"/>
      <c r="E37" s="23">
        <f>IF(Sistema!AW28&lt;&gt;"",Sistema!AW28,"")</f>
      </c>
      <c r="F37" s="24">
        <f>IF(Sistema!AX28&lt;&gt;"",Sistema!AX28,"")</f>
      </c>
      <c r="G37" s="22"/>
      <c r="H37" s="23">
        <f>IF(Sistema!AY28&lt;&gt;"",Sistema!AY28,"")</f>
      </c>
      <c r="I37" s="24">
        <f>IF(Sistema!AZ28&lt;&gt;"",Sistema!AZ28,"")</f>
      </c>
      <c r="J37" s="22"/>
      <c r="K37" s="23">
        <f>IF(Sistema!BA28&lt;&gt;"",Sistema!BA28,"")</f>
      </c>
      <c r="L37" s="24">
        <f>IF(Sistema!BB28&lt;&gt;"",Sistema!BB28,"")</f>
      </c>
      <c r="M37" s="22"/>
      <c r="N37" s="23">
        <f>IF(Sistema!BC28&lt;&gt;"",Sistema!BC28,"")</f>
      </c>
      <c r="O37" s="24">
        <f>IF(Sistema!BD28&lt;&gt;"",Sistema!BD28,"")</f>
      </c>
      <c r="P37" s="22"/>
      <c r="Q37" s="23">
        <f>IF(Sistema!BE28&lt;&gt;"",Sistema!BE28,"")</f>
      </c>
      <c r="R37" s="24">
        <f>IF(Sistema!BF28&lt;&gt;"",Sistema!BF28,"")</f>
      </c>
      <c r="S37" s="22"/>
      <c r="T37" s="23">
        <f>IF(Sistema!BG28&lt;&gt;"",Sistema!BG28,"")</f>
      </c>
      <c r="U37" s="24">
        <f>IF(Sistema!BH28&lt;&gt;"",Sistema!BH28,"")</f>
      </c>
      <c r="V37" s="22"/>
      <c r="W37" s="23">
        <f>IF(Sistema!BI28&lt;&gt;"",Sistema!BI28,"")</f>
      </c>
      <c r="X37" s="24">
        <f>IF(Sistema!BJ28&lt;&gt;"",Sistema!BJ28,"")</f>
      </c>
      <c r="Y37" s="22"/>
      <c r="Z37" s="23">
        <f>IF(Sistema!BK28&lt;&gt;"",Sistema!BK28,"")</f>
      </c>
      <c r="AA37" s="24">
        <f>IF(Sistema!BL28&lt;&gt;"",Sistema!BL28,"")</f>
      </c>
    </row>
    <row r="38" spans="2:27" ht="10.5" customHeight="1">
      <c r="B38" s="23">
        <f>IF(Sistema!AU29&lt;&gt;"",Sistema!AU29,"")</f>
      </c>
      <c r="C38" s="24">
        <f>IF(Sistema!AV29&lt;&gt;"",Sistema!AV29,"")</f>
      </c>
      <c r="D38" s="22"/>
      <c r="E38" s="23">
        <f>IF(Sistema!AW29&lt;&gt;"",Sistema!AW29,"")</f>
      </c>
      <c r="F38" s="24">
        <f>IF(Sistema!AX29&lt;&gt;"",Sistema!AX29,"")</f>
      </c>
      <c r="G38" s="22"/>
      <c r="H38" s="23">
        <f>IF(Sistema!AY29&lt;&gt;"",Sistema!AY29,"")</f>
      </c>
      <c r="I38" s="24">
        <f>IF(Sistema!AZ29&lt;&gt;"",Sistema!AZ29,"")</f>
      </c>
      <c r="J38" s="22"/>
      <c r="K38" s="23">
        <f>IF(Sistema!BA29&lt;&gt;"",Sistema!BA29,"")</f>
      </c>
      <c r="L38" s="24">
        <f>IF(Sistema!BB29&lt;&gt;"",Sistema!BB29,"")</f>
      </c>
      <c r="M38" s="22"/>
      <c r="N38" s="23">
        <f>IF(Sistema!BC29&lt;&gt;"",Sistema!BC29,"")</f>
      </c>
      <c r="O38" s="24">
        <f>IF(Sistema!BD29&lt;&gt;"",Sistema!BD29,"")</f>
      </c>
      <c r="P38" s="22"/>
      <c r="Q38" s="23">
        <f>IF(Sistema!BE29&lt;&gt;"",Sistema!BE29,"")</f>
      </c>
      <c r="R38" s="24">
        <f>IF(Sistema!BF29&lt;&gt;"",Sistema!BF29,"")</f>
      </c>
      <c r="S38" s="22"/>
      <c r="T38" s="23">
        <f>IF(Sistema!BG29&lt;&gt;"",Sistema!BG29,"")</f>
      </c>
      <c r="U38" s="24">
        <f>IF(Sistema!BH29&lt;&gt;"",Sistema!BH29,"")</f>
      </c>
      <c r="V38" s="22"/>
      <c r="W38" s="23">
        <f>IF(Sistema!BI29&lt;&gt;"",Sistema!BI29,"")</f>
      </c>
      <c r="X38" s="24">
        <f>IF(Sistema!BJ29&lt;&gt;"",Sistema!BJ29,"")</f>
      </c>
      <c r="Y38" s="22"/>
      <c r="Z38" s="23">
        <f>IF(Sistema!BK29&lt;&gt;"",Sistema!BK29,"")</f>
      </c>
      <c r="AA38" s="24">
        <f>IF(Sistema!BL29&lt;&gt;"",Sistema!BL29,"")</f>
      </c>
    </row>
    <row r="39" spans="2:27" ht="10.5" customHeight="1">
      <c r="B39" s="23">
        <f>IF(Sistema!AU30&lt;&gt;"",Sistema!AU30,"")</f>
      </c>
      <c r="C39" s="24">
        <f>IF(Sistema!AV30&lt;&gt;"",Sistema!AV30,"")</f>
      </c>
      <c r="D39" s="22"/>
      <c r="E39" s="23">
        <f>IF(Sistema!AW30&lt;&gt;"",Sistema!AW30,"")</f>
      </c>
      <c r="F39" s="24">
        <f>IF(Sistema!AX30&lt;&gt;"",Sistema!AX30,"")</f>
      </c>
      <c r="G39" s="22"/>
      <c r="H39" s="23">
        <f>IF(Sistema!AY30&lt;&gt;"",Sistema!AY30,"")</f>
      </c>
      <c r="I39" s="24">
        <f>IF(Sistema!AZ30&lt;&gt;"",Sistema!AZ30,"")</f>
      </c>
      <c r="J39" s="22"/>
      <c r="K39" s="23">
        <f>IF(Sistema!BA30&lt;&gt;"",Sistema!BA30,"")</f>
      </c>
      <c r="L39" s="24">
        <f>IF(Sistema!BB30&lt;&gt;"",Sistema!BB30,"")</f>
      </c>
      <c r="M39" s="22"/>
      <c r="N39" s="23">
        <f>IF(Sistema!BC30&lt;&gt;"",Sistema!BC30,"")</f>
      </c>
      <c r="O39" s="24">
        <f>IF(Sistema!BD30&lt;&gt;"",Sistema!BD30,"")</f>
      </c>
      <c r="P39" s="22"/>
      <c r="Q39" s="23">
        <f>IF(Sistema!BE30&lt;&gt;"",Sistema!BE30,"")</f>
      </c>
      <c r="R39" s="24">
        <f>IF(Sistema!BF30&lt;&gt;"",Sistema!BF30,"")</f>
      </c>
      <c r="S39" s="22"/>
      <c r="T39" s="23">
        <f>IF(Sistema!BG30&lt;&gt;"",Sistema!BG30,"")</f>
      </c>
      <c r="U39" s="24">
        <f>IF(Sistema!BH30&lt;&gt;"",Sistema!BH30,"")</f>
      </c>
      <c r="V39" s="22"/>
      <c r="W39" s="23">
        <f>IF(Sistema!BI30&lt;&gt;"",Sistema!BI30,"")</f>
      </c>
      <c r="X39" s="24">
        <f>IF(Sistema!BJ30&lt;&gt;"",Sistema!BJ30,"")</f>
      </c>
      <c r="Y39" s="22"/>
      <c r="Z39" s="23">
        <f>IF(Sistema!BK30&lt;&gt;"",Sistema!BK30,"")</f>
      </c>
      <c r="AA39" s="24">
        <f>IF(Sistema!BL30&lt;&gt;"",Sistema!BL30,"")</f>
      </c>
    </row>
    <row r="40" spans="2:27" ht="10.5" customHeight="1">
      <c r="B40" s="23">
        <f>IF(Sistema!AU31&lt;&gt;"",Sistema!AU31,"")</f>
      </c>
      <c r="C40" s="24">
        <f>IF(Sistema!AV31&lt;&gt;"",Sistema!AV31,"")</f>
      </c>
      <c r="D40" s="22"/>
      <c r="E40" s="23">
        <f>IF(Sistema!AW31&lt;&gt;"",Sistema!AW31,"")</f>
      </c>
      <c r="F40" s="24">
        <f>IF(Sistema!AX31&lt;&gt;"",Sistema!AX31,"")</f>
      </c>
      <c r="G40" s="22"/>
      <c r="H40" s="23">
        <f>IF(Sistema!AY31&lt;&gt;"",Sistema!AY31,"")</f>
      </c>
      <c r="I40" s="24">
        <f>IF(Sistema!AZ31&lt;&gt;"",Sistema!AZ31,"")</f>
      </c>
      <c r="J40" s="22"/>
      <c r="K40" s="23">
        <f>IF(Sistema!BA31&lt;&gt;"",Sistema!BA31,"")</f>
      </c>
      <c r="L40" s="24">
        <f>IF(Sistema!BB31&lt;&gt;"",Sistema!BB31,"")</f>
      </c>
      <c r="M40" s="22"/>
      <c r="N40" s="23">
        <f>IF(Sistema!BC31&lt;&gt;"",Sistema!BC31,"")</f>
      </c>
      <c r="O40" s="24">
        <f>IF(Sistema!BD31&lt;&gt;"",Sistema!BD31,"")</f>
      </c>
      <c r="P40" s="22"/>
      <c r="Q40" s="23">
        <f>IF(Sistema!BE31&lt;&gt;"",Sistema!BE31,"")</f>
      </c>
      <c r="R40" s="24">
        <f>IF(Sistema!BF31&lt;&gt;"",Sistema!BF31,"")</f>
      </c>
      <c r="S40" s="22"/>
      <c r="T40" s="23">
        <f>IF(Sistema!BG31&lt;&gt;"",Sistema!BG31,"")</f>
      </c>
      <c r="U40" s="24">
        <f>IF(Sistema!BH31&lt;&gt;"",Sistema!BH31,"")</f>
      </c>
      <c r="V40" s="22"/>
      <c r="W40" s="23">
        <f>IF(Sistema!BI31&lt;&gt;"",Sistema!BI31,"")</f>
      </c>
      <c r="X40" s="24">
        <f>IF(Sistema!BJ31&lt;&gt;"",Sistema!BJ31,"")</f>
      </c>
      <c r="Y40" s="22"/>
      <c r="Z40" s="23">
        <f>IF(Sistema!BK31&lt;&gt;"",Sistema!BK31,"")</f>
      </c>
      <c r="AA40" s="24">
        <f>IF(Sistema!BL31&lt;&gt;"",Sistema!BL31,"")</f>
      </c>
    </row>
    <row r="41" spans="2:27" ht="10.5" customHeight="1">
      <c r="B41" s="23">
        <f>IF(Sistema!AU32&lt;&gt;"",Sistema!AU32,"")</f>
      </c>
      <c r="C41" s="24">
        <f>IF(Sistema!AV32&lt;&gt;"",Sistema!AV32,"")</f>
      </c>
      <c r="D41" s="22"/>
      <c r="E41" s="23">
        <f>IF(Sistema!AW32&lt;&gt;"",Sistema!AW32,"")</f>
      </c>
      <c r="F41" s="24">
        <f>IF(Sistema!AX32&lt;&gt;"",Sistema!AX32,"")</f>
      </c>
      <c r="G41" s="22"/>
      <c r="H41" s="23">
        <f>IF(Sistema!AY32&lt;&gt;"",Sistema!AY32,"")</f>
      </c>
      <c r="I41" s="24">
        <f>IF(Sistema!AZ32&lt;&gt;"",Sistema!AZ32,"")</f>
      </c>
      <c r="J41" s="22"/>
      <c r="K41" s="23">
        <f>IF(Sistema!BA32&lt;&gt;"",Sistema!BA32,"")</f>
      </c>
      <c r="L41" s="24">
        <f>IF(Sistema!BB32&lt;&gt;"",Sistema!BB32,"")</f>
      </c>
      <c r="M41" s="22"/>
      <c r="N41" s="23">
        <f>IF(Sistema!BC32&lt;&gt;"",Sistema!BC32,"")</f>
      </c>
      <c r="O41" s="24">
        <f>IF(Sistema!BD32&lt;&gt;"",Sistema!BD32,"")</f>
      </c>
      <c r="P41" s="22"/>
      <c r="Q41" s="23">
        <f>IF(Sistema!BE32&lt;&gt;"",Sistema!BE32,"")</f>
      </c>
      <c r="R41" s="24">
        <f>IF(Sistema!BF32&lt;&gt;"",Sistema!BF32,"")</f>
      </c>
      <c r="S41" s="22"/>
      <c r="T41" s="23">
        <f>IF(Sistema!BG32&lt;&gt;"",Sistema!BG32,"")</f>
      </c>
      <c r="U41" s="24">
        <f>IF(Sistema!BH32&lt;&gt;"",Sistema!BH32,"")</f>
      </c>
      <c r="V41" s="22"/>
      <c r="W41" s="23">
        <f>IF(Sistema!BI32&lt;&gt;"",Sistema!BI32,"")</f>
      </c>
      <c r="X41" s="24">
        <f>IF(Sistema!BJ32&lt;&gt;"",Sistema!BJ32,"")</f>
      </c>
      <c r="Y41" s="22"/>
      <c r="Z41" s="23">
        <f>IF(Sistema!BK32&lt;&gt;"",Sistema!BK32,"")</f>
      </c>
      <c r="AA41" s="24">
        <f>IF(Sistema!BL32&lt;&gt;"",Sistema!BL32,"")</f>
      </c>
    </row>
    <row r="42" spans="2:27" ht="10.5" customHeight="1">
      <c r="B42" s="25">
        <f>IF(Sistema!AU33&lt;&gt;"",Sistema!AU33,"")</f>
      </c>
      <c r="C42" s="26">
        <f>IF(Sistema!AV33&lt;&gt;"",Sistema!AV33,"")</f>
      </c>
      <c r="D42" s="22"/>
      <c r="E42" s="25">
        <f>IF(Sistema!AW33&lt;&gt;"",Sistema!AW33,"")</f>
      </c>
      <c r="F42" s="26">
        <f>IF(Sistema!AX33&lt;&gt;"",Sistema!AX33,"")</f>
      </c>
      <c r="G42" s="22"/>
      <c r="H42" s="25">
        <f>IF(Sistema!AY33&lt;&gt;"",Sistema!AY33,"")</f>
      </c>
      <c r="I42" s="26">
        <f>IF(Sistema!AZ33&lt;&gt;"",Sistema!AZ33,"")</f>
      </c>
      <c r="J42" s="22"/>
      <c r="K42" s="25">
        <f>IF(Sistema!BA33&lt;&gt;"",Sistema!BA33,"")</f>
      </c>
      <c r="L42" s="26">
        <f>IF(Sistema!BB33&lt;&gt;"",Sistema!BB33,"")</f>
      </c>
      <c r="M42" s="22"/>
      <c r="N42" s="25">
        <f>IF(Sistema!BC33&lt;&gt;"",Sistema!BC33,"")</f>
      </c>
      <c r="O42" s="26">
        <f>IF(Sistema!BD33&lt;&gt;"",Sistema!BD33,"")</f>
      </c>
      <c r="P42" s="22"/>
      <c r="Q42" s="25">
        <f>IF(Sistema!BE33&lt;&gt;"",Sistema!BE33,"")</f>
      </c>
      <c r="R42" s="26">
        <f>IF(Sistema!BF33&lt;&gt;"",Sistema!BF33,"")</f>
      </c>
      <c r="S42" s="22"/>
      <c r="T42" s="25">
        <f>IF(Sistema!BG33&lt;&gt;"",Sistema!BG33,"")</f>
      </c>
      <c r="U42" s="26">
        <f>IF(Sistema!BH33&lt;&gt;"",Sistema!BH33,"")</f>
      </c>
      <c r="V42" s="22"/>
      <c r="W42" s="25">
        <f>IF(Sistema!BI33&lt;&gt;"",Sistema!BI33,"")</f>
      </c>
      <c r="X42" s="26">
        <f>IF(Sistema!BJ33&lt;&gt;"",Sistema!BJ33,"")</f>
      </c>
      <c r="Y42" s="22"/>
      <c r="Z42" s="25">
        <f>IF(Sistema!BK33&lt;&gt;"",Sistema!BK33,"")</f>
      </c>
      <c r="AA42" s="26">
        <f>IF(Sistema!BL33&lt;&gt;"",Sistema!BL33,"")</f>
      </c>
    </row>
    <row r="43" spans="2:27" ht="10.5" customHeight="1">
      <c r="B43" s="150">
        <f>IF(Sistema!AU35&lt;&gt;"",Sistema!AU35,"")</f>
        <v>9.782499999999999</v>
      </c>
      <c r="C43" s="151"/>
      <c r="D43" s="22"/>
      <c r="E43" s="150">
        <f>IF(Sistema!AW35&lt;&gt;"",Sistema!AW35,"")</f>
        <v>17.887999999999998</v>
      </c>
      <c r="F43" s="151"/>
      <c r="G43" s="22"/>
      <c r="H43" s="150">
        <f>IF(Sistema!AY35&lt;&gt;"",Sistema!AY35,"")</f>
        <v>24.080000000000002</v>
      </c>
      <c r="I43" s="151"/>
      <c r="J43" s="22"/>
      <c r="K43" s="150">
        <f>IF(Sistema!BA35&lt;&gt;"",Sistema!BA35,"")</f>
      </c>
      <c r="L43" s="151"/>
      <c r="M43" s="22"/>
      <c r="N43" s="150">
        <f>IF(Sistema!BC35&lt;&gt;"",Sistema!BC35,"")</f>
      </c>
      <c r="O43" s="151"/>
      <c r="P43" s="22"/>
      <c r="Q43" s="150">
        <f>IF(Sistema!BE35&lt;&gt;"",Sistema!BE35,"")</f>
      </c>
      <c r="R43" s="151"/>
      <c r="S43" s="22"/>
      <c r="T43" s="150">
        <f>IF(Sistema!BG35&lt;&gt;"",Sistema!BG35,"")</f>
      </c>
      <c r="U43" s="151"/>
      <c r="V43" s="22"/>
      <c r="W43" s="150">
        <f>IF(Sistema!BI35&lt;&gt;"",Sistema!BI35,"")</f>
      </c>
      <c r="X43" s="151"/>
      <c r="Y43" s="22"/>
      <c r="Z43" s="150">
        <f>IF(Sistema!BK35&lt;&gt;"",Sistema!BK35,"")</f>
      </c>
      <c r="AA43" s="151"/>
    </row>
    <row r="44" ht="10.5" customHeight="1">
      <c r="Y44" s="19"/>
    </row>
    <row r="45" spans="2:27" ht="12" customHeight="1">
      <c r="B45" s="152">
        <f>IF(Sistema!BM22&lt;&gt;"",Sistema!BM22,"")</f>
      </c>
      <c r="C45" s="152"/>
      <c r="D45" s="18"/>
      <c r="E45" s="152">
        <f>IF(Sistema!BO22&lt;&gt;"",Sistema!BO22,"")</f>
      </c>
      <c r="F45" s="152"/>
      <c r="G45" s="18"/>
      <c r="H45" s="152">
        <f>IF(Sistema!BQ22&lt;&gt;"",Sistema!BQ22,"")</f>
      </c>
      <c r="I45" s="152"/>
      <c r="J45" s="18"/>
      <c r="K45" s="152">
        <f>IF(Sistema!BS22&lt;&gt;"",Sistema!BS22,"")</f>
      </c>
      <c r="L45" s="152"/>
      <c r="M45" s="18"/>
      <c r="N45" s="152">
        <f>IF(Sistema!BU22&lt;&gt;"",Sistema!BU22,"")</f>
      </c>
      <c r="O45" s="152"/>
      <c r="P45" s="18"/>
      <c r="Q45" s="152">
        <f>IF(Sistema!BW22&lt;&gt;"",Sistema!BW22,"")</f>
      </c>
      <c r="R45" s="152"/>
      <c r="S45" s="18"/>
      <c r="T45" s="152">
        <f>IF(Sistema!BY22&lt;&gt;"",Sistema!BY22,"")</f>
      </c>
      <c r="U45" s="152"/>
      <c r="V45" s="18"/>
      <c r="W45" s="152"/>
      <c r="X45" s="152"/>
      <c r="Y45" s="18"/>
      <c r="Z45" s="152"/>
      <c r="AA45" s="152"/>
    </row>
    <row r="46" spans="2:27" ht="10.5" customHeight="1">
      <c r="B46" s="20">
        <f>IF(Sistema!BM23&lt;&gt;"",Sistema!BM23,"")</f>
      </c>
      <c r="C46" s="21">
        <f>IF(Sistema!BN23&lt;&gt;"",Sistema!BN23,"")</f>
      </c>
      <c r="D46" s="22"/>
      <c r="E46" s="20">
        <f>IF(Sistema!BO23&lt;&gt;"",Sistema!BO23,"")</f>
      </c>
      <c r="F46" s="21">
        <f>IF(Sistema!BP23&lt;&gt;"",Sistema!BP23,"")</f>
      </c>
      <c r="G46" s="22"/>
      <c r="H46" s="20">
        <f>IF(Sistema!BQ23&lt;&gt;"",Sistema!BQ23,"")</f>
      </c>
      <c r="I46" s="21">
        <f>IF(Sistema!BR23&lt;&gt;"",Sistema!BR23,"")</f>
      </c>
      <c r="J46" s="22"/>
      <c r="K46" s="20">
        <f>IF(Sistema!BS23&lt;&gt;"",Sistema!BS23,"")</f>
      </c>
      <c r="L46" s="21">
        <f>IF(Sistema!BT23&lt;&gt;"",Sistema!BT23,"")</f>
      </c>
      <c r="M46" s="22"/>
      <c r="N46" s="20">
        <f>IF(Sistema!BU23&lt;&gt;"",Sistema!BU23,"")</f>
      </c>
      <c r="O46" s="21">
        <f>IF(Sistema!BV23&lt;&gt;"",Sistema!BV23,"")</f>
      </c>
      <c r="P46" s="22"/>
      <c r="Q46" s="20">
        <f>IF(Sistema!BW23&lt;&gt;"",Sistema!BW23,"")</f>
      </c>
      <c r="R46" s="21">
        <f>IF(Sistema!BX23&lt;&gt;"",Sistema!BX23,"")</f>
      </c>
      <c r="S46" s="22"/>
      <c r="T46" s="20">
        <f>IF(Sistema!BY23&lt;&gt;"",Sistema!BY23,"")</f>
      </c>
      <c r="U46" s="21">
        <f>IF(Sistema!BZ23&lt;&gt;"",Sistema!BZ23,"")</f>
      </c>
      <c r="V46" s="22"/>
      <c r="W46" s="20"/>
      <c r="X46" s="21"/>
      <c r="Y46" s="22"/>
      <c r="Z46" s="20"/>
      <c r="AA46" s="21"/>
    </row>
    <row r="47" spans="2:27" ht="10.5" customHeight="1">
      <c r="B47" s="23">
        <f>IF(Sistema!BM24&lt;&gt;"",Sistema!BM24,"")</f>
      </c>
      <c r="C47" s="24">
        <f>IF(Sistema!BN24&lt;&gt;"",Sistema!BN24,"")</f>
      </c>
      <c r="D47" s="22"/>
      <c r="E47" s="23">
        <f>IF(Sistema!BO24&lt;&gt;"",Sistema!BO24,"")</f>
      </c>
      <c r="F47" s="24">
        <f>IF(Sistema!BP24&lt;&gt;"",Sistema!BP24,"")</f>
      </c>
      <c r="G47" s="22"/>
      <c r="H47" s="23">
        <f>IF(Sistema!BQ24&lt;&gt;"",Sistema!BQ24,"")</f>
      </c>
      <c r="I47" s="24">
        <f>IF(Sistema!BR24&lt;&gt;"",Sistema!BR24,"")</f>
      </c>
      <c r="J47" s="22"/>
      <c r="K47" s="23">
        <f>IF(Sistema!BS24&lt;&gt;"",Sistema!BS24,"")</f>
      </c>
      <c r="L47" s="24">
        <f>IF(Sistema!BT24&lt;&gt;"",Sistema!BT24,"")</f>
      </c>
      <c r="M47" s="22"/>
      <c r="N47" s="23">
        <f>IF(Sistema!BU24&lt;&gt;"",Sistema!BU24,"")</f>
      </c>
      <c r="O47" s="24">
        <f>IF(Sistema!BV24&lt;&gt;"",Sistema!BV24,"")</f>
      </c>
      <c r="P47" s="22"/>
      <c r="Q47" s="23">
        <f>IF(Sistema!BW24&lt;&gt;"",Sistema!BW24,"")</f>
      </c>
      <c r="R47" s="24">
        <f>IF(Sistema!BX24&lt;&gt;"",Sistema!BX24,"")</f>
      </c>
      <c r="S47" s="22"/>
      <c r="T47" s="23">
        <f>IF(Sistema!BY24&lt;&gt;"",Sistema!BY24,"")</f>
      </c>
      <c r="U47" s="24">
        <f>IF(Sistema!BZ24&lt;&gt;"",Sistema!BZ24,"")</f>
      </c>
      <c r="V47" s="22"/>
      <c r="W47" s="23"/>
      <c r="X47" s="24"/>
      <c r="Y47" s="22"/>
      <c r="Z47" s="23"/>
      <c r="AA47" s="24"/>
    </row>
    <row r="48" spans="2:27" ht="10.5" customHeight="1">
      <c r="B48" s="23">
        <f>IF(Sistema!BM25&lt;&gt;"",Sistema!BM25,"")</f>
      </c>
      <c r="C48" s="24">
        <f>IF(Sistema!BN25&lt;&gt;"",Sistema!BN25,"")</f>
      </c>
      <c r="D48" s="22"/>
      <c r="E48" s="23">
        <f>IF(Sistema!BO25&lt;&gt;"",Sistema!BO25,"")</f>
      </c>
      <c r="F48" s="24">
        <f>IF(Sistema!BP25&lt;&gt;"",Sistema!BP25,"")</f>
      </c>
      <c r="G48" s="22"/>
      <c r="H48" s="23">
        <f>IF(Sistema!BQ25&lt;&gt;"",Sistema!BQ25,"")</f>
      </c>
      <c r="I48" s="24">
        <f>IF(Sistema!BR25&lt;&gt;"",Sistema!BR25,"")</f>
      </c>
      <c r="J48" s="22"/>
      <c r="K48" s="23">
        <f>IF(Sistema!BS25&lt;&gt;"",Sistema!BS25,"")</f>
      </c>
      <c r="L48" s="24">
        <f>IF(Sistema!BT25&lt;&gt;"",Sistema!BT25,"")</f>
      </c>
      <c r="M48" s="22"/>
      <c r="N48" s="23">
        <f>IF(Sistema!BU25&lt;&gt;"",Sistema!BU25,"")</f>
      </c>
      <c r="O48" s="24">
        <f>IF(Sistema!BV25&lt;&gt;"",Sistema!BV25,"")</f>
      </c>
      <c r="P48" s="22"/>
      <c r="Q48" s="23">
        <f>IF(Sistema!BW25&lt;&gt;"",Sistema!BW25,"")</f>
      </c>
      <c r="R48" s="24">
        <f>IF(Sistema!BX25&lt;&gt;"",Sistema!BX25,"")</f>
      </c>
      <c r="S48" s="22"/>
      <c r="T48" s="23">
        <f>IF(Sistema!BY25&lt;&gt;"",Sistema!BY25,"")</f>
      </c>
      <c r="U48" s="24">
        <f>IF(Sistema!BZ25&lt;&gt;"",Sistema!BZ25,"")</f>
      </c>
      <c r="V48" s="22"/>
      <c r="W48" s="23"/>
      <c r="X48" s="24"/>
      <c r="Y48" s="22"/>
      <c r="Z48" s="23"/>
      <c r="AA48" s="24"/>
    </row>
    <row r="49" spans="2:27" ht="10.5" customHeight="1">
      <c r="B49" s="23">
        <f>IF(Sistema!BM26&lt;&gt;"",Sistema!BM26,"")</f>
      </c>
      <c r="C49" s="24">
        <f>IF(Sistema!BN26&lt;&gt;"",Sistema!BN26,"")</f>
      </c>
      <c r="D49" s="22"/>
      <c r="E49" s="23">
        <f>IF(Sistema!BO26&lt;&gt;"",Sistema!BO26,"")</f>
      </c>
      <c r="F49" s="24">
        <f>IF(Sistema!BP26&lt;&gt;"",Sistema!BP26,"")</f>
      </c>
      <c r="G49" s="22"/>
      <c r="H49" s="23">
        <f>IF(Sistema!BQ26&lt;&gt;"",Sistema!BQ26,"")</f>
      </c>
      <c r="I49" s="24">
        <f>IF(Sistema!BR26&lt;&gt;"",Sistema!BR26,"")</f>
      </c>
      <c r="J49" s="22"/>
      <c r="K49" s="23">
        <f>IF(Sistema!BS26&lt;&gt;"",Sistema!BS26,"")</f>
      </c>
      <c r="L49" s="24">
        <f>IF(Sistema!BT26&lt;&gt;"",Sistema!BT26,"")</f>
      </c>
      <c r="M49" s="22"/>
      <c r="N49" s="23">
        <f>IF(Sistema!BU26&lt;&gt;"",Sistema!BU26,"")</f>
      </c>
      <c r="O49" s="24">
        <f>IF(Sistema!BV26&lt;&gt;"",Sistema!BV26,"")</f>
      </c>
      <c r="P49" s="22"/>
      <c r="Q49" s="23">
        <f>IF(Sistema!BW26&lt;&gt;"",Sistema!BW26,"")</f>
      </c>
      <c r="R49" s="24">
        <f>IF(Sistema!BX26&lt;&gt;"",Sistema!BX26,"")</f>
      </c>
      <c r="S49" s="22"/>
      <c r="T49" s="23">
        <f>IF(Sistema!BY26&lt;&gt;"",Sistema!BY26,"")</f>
      </c>
      <c r="U49" s="24">
        <f>IF(Sistema!BZ26&lt;&gt;"",Sistema!BZ26,"")</f>
      </c>
      <c r="V49" s="22"/>
      <c r="W49" s="23"/>
      <c r="X49" s="24"/>
      <c r="Y49" s="22"/>
      <c r="Z49" s="23"/>
      <c r="AA49" s="24"/>
    </row>
    <row r="50" spans="2:27" ht="10.5" customHeight="1">
      <c r="B50" s="23">
        <f>IF(Sistema!BM27&lt;&gt;"",Sistema!BM27,"")</f>
      </c>
      <c r="C50" s="24">
        <f>IF(Sistema!BN27&lt;&gt;"",Sistema!BN27,"")</f>
      </c>
      <c r="D50" s="22"/>
      <c r="E50" s="23">
        <f>IF(Sistema!BO27&lt;&gt;"",Sistema!BO27,"")</f>
      </c>
      <c r="F50" s="24">
        <f>IF(Sistema!BP27&lt;&gt;"",Sistema!BP27,"")</f>
      </c>
      <c r="G50" s="22"/>
      <c r="H50" s="23">
        <f>IF(Sistema!BQ27&lt;&gt;"",Sistema!BQ27,"")</f>
      </c>
      <c r="I50" s="24">
        <f>IF(Sistema!BR27&lt;&gt;"",Sistema!BR27,"")</f>
      </c>
      <c r="J50" s="22"/>
      <c r="K50" s="23">
        <f>IF(Sistema!BS27&lt;&gt;"",Sistema!BS27,"")</f>
      </c>
      <c r="L50" s="24">
        <f>IF(Sistema!BT27&lt;&gt;"",Sistema!BT27,"")</f>
      </c>
      <c r="M50" s="22"/>
      <c r="N50" s="23">
        <f>IF(Sistema!BU27&lt;&gt;"",Sistema!BU27,"")</f>
      </c>
      <c r="O50" s="24">
        <f>IF(Sistema!BV27&lt;&gt;"",Sistema!BV27,"")</f>
      </c>
      <c r="P50" s="22"/>
      <c r="Q50" s="23">
        <f>IF(Sistema!BW27&lt;&gt;"",Sistema!BW27,"")</f>
      </c>
      <c r="R50" s="24">
        <f>IF(Sistema!BX27&lt;&gt;"",Sistema!BX27,"")</f>
      </c>
      <c r="S50" s="22"/>
      <c r="T50" s="23">
        <f>IF(Sistema!BY27&lt;&gt;"",Sistema!BY27,"")</f>
      </c>
      <c r="U50" s="24">
        <f>IF(Sistema!BZ27&lt;&gt;"",Sistema!BZ27,"")</f>
      </c>
      <c r="V50" s="22"/>
      <c r="W50" s="23"/>
      <c r="X50" s="24"/>
      <c r="Y50" s="22"/>
      <c r="Z50" s="23"/>
      <c r="AA50" s="24"/>
    </row>
    <row r="51" spans="2:27" ht="10.5" customHeight="1">
      <c r="B51" s="23">
        <f>IF(Sistema!BM28&lt;&gt;"",Sistema!BM28,"")</f>
      </c>
      <c r="C51" s="24">
        <f>IF(Sistema!BN28&lt;&gt;"",Sistema!BN28,"")</f>
      </c>
      <c r="D51" s="22"/>
      <c r="E51" s="23">
        <f>IF(Sistema!BO28&lt;&gt;"",Sistema!BO28,"")</f>
      </c>
      <c r="F51" s="24">
        <f>IF(Sistema!BP28&lt;&gt;"",Sistema!BP28,"")</f>
      </c>
      <c r="G51" s="22"/>
      <c r="H51" s="23">
        <f>IF(Sistema!BQ28&lt;&gt;"",Sistema!BQ28,"")</f>
      </c>
      <c r="I51" s="24">
        <f>IF(Sistema!BR28&lt;&gt;"",Sistema!BR28,"")</f>
      </c>
      <c r="J51" s="22"/>
      <c r="K51" s="23">
        <f>IF(Sistema!BS28&lt;&gt;"",Sistema!BS28,"")</f>
      </c>
      <c r="L51" s="24">
        <f>IF(Sistema!BT28&lt;&gt;"",Sistema!BT28,"")</f>
      </c>
      <c r="M51" s="22"/>
      <c r="N51" s="23">
        <f>IF(Sistema!BU28&lt;&gt;"",Sistema!BU28,"")</f>
      </c>
      <c r="O51" s="24">
        <f>IF(Sistema!BV28&lt;&gt;"",Sistema!BV28,"")</f>
      </c>
      <c r="P51" s="22"/>
      <c r="Q51" s="23">
        <f>IF(Sistema!BW28&lt;&gt;"",Sistema!BW28,"")</f>
      </c>
      <c r="R51" s="24">
        <f>IF(Sistema!BX28&lt;&gt;"",Sistema!BX28,"")</f>
      </c>
      <c r="S51" s="22"/>
      <c r="T51" s="23">
        <f>IF(Sistema!BY28&lt;&gt;"",Sistema!BY28,"")</f>
      </c>
      <c r="U51" s="24">
        <f>IF(Sistema!BZ28&lt;&gt;"",Sistema!BZ28,"")</f>
      </c>
      <c r="V51" s="22"/>
      <c r="W51" s="23"/>
      <c r="X51" s="24"/>
      <c r="Y51" s="22"/>
      <c r="Z51" s="23"/>
      <c r="AA51" s="24"/>
    </row>
    <row r="52" spans="2:27" ht="10.5" customHeight="1">
      <c r="B52" s="23">
        <f>IF(Sistema!BM29&lt;&gt;"",Sistema!BM29,"")</f>
      </c>
      <c r="C52" s="24">
        <f>IF(Sistema!BN29&lt;&gt;"",Sistema!BN29,"")</f>
      </c>
      <c r="D52" s="22"/>
      <c r="E52" s="23">
        <f>IF(Sistema!BO29&lt;&gt;"",Sistema!BO29,"")</f>
      </c>
      <c r="F52" s="24">
        <f>IF(Sistema!BP29&lt;&gt;"",Sistema!BP29,"")</f>
      </c>
      <c r="G52" s="22"/>
      <c r="H52" s="23">
        <f>IF(Sistema!BQ29&lt;&gt;"",Sistema!BQ29,"")</f>
      </c>
      <c r="I52" s="24">
        <f>IF(Sistema!BR29&lt;&gt;"",Sistema!BR29,"")</f>
      </c>
      <c r="J52" s="22"/>
      <c r="K52" s="23">
        <f>IF(Sistema!BS29&lt;&gt;"",Sistema!BS29,"")</f>
      </c>
      <c r="L52" s="24">
        <f>IF(Sistema!BT29&lt;&gt;"",Sistema!BT29,"")</f>
      </c>
      <c r="M52" s="22"/>
      <c r="N52" s="23">
        <f>IF(Sistema!BU29&lt;&gt;"",Sistema!BU29,"")</f>
      </c>
      <c r="O52" s="24">
        <f>IF(Sistema!BV29&lt;&gt;"",Sistema!BV29,"")</f>
      </c>
      <c r="P52" s="22"/>
      <c r="Q52" s="23">
        <f>IF(Sistema!BW29&lt;&gt;"",Sistema!BW29,"")</f>
      </c>
      <c r="R52" s="24">
        <f>IF(Sistema!BX29&lt;&gt;"",Sistema!BX29,"")</f>
      </c>
      <c r="S52" s="22"/>
      <c r="T52" s="23">
        <f>IF(Sistema!BY29&lt;&gt;"",Sistema!BY29,"")</f>
      </c>
      <c r="U52" s="24">
        <f>IF(Sistema!BZ29&lt;&gt;"",Sistema!BZ29,"")</f>
      </c>
      <c r="V52" s="22"/>
      <c r="W52" s="23"/>
      <c r="X52" s="24"/>
      <c r="Y52" s="22"/>
      <c r="Z52" s="23"/>
      <c r="AA52" s="24"/>
    </row>
    <row r="53" spans="2:27" ht="10.5" customHeight="1">
      <c r="B53" s="23">
        <f>IF(Sistema!BM30&lt;&gt;"",Sistema!BM30,"")</f>
      </c>
      <c r="C53" s="24">
        <f>IF(Sistema!BN30&lt;&gt;"",Sistema!BN30,"")</f>
      </c>
      <c r="D53" s="22"/>
      <c r="E53" s="23">
        <f>IF(Sistema!BO30&lt;&gt;"",Sistema!BO30,"")</f>
      </c>
      <c r="F53" s="24">
        <f>IF(Sistema!BP30&lt;&gt;"",Sistema!BP30,"")</f>
      </c>
      <c r="G53" s="22"/>
      <c r="H53" s="23">
        <f>IF(Sistema!BQ30&lt;&gt;"",Sistema!BQ30,"")</f>
      </c>
      <c r="I53" s="24">
        <f>IF(Sistema!BR30&lt;&gt;"",Sistema!BR30,"")</f>
      </c>
      <c r="J53" s="22"/>
      <c r="K53" s="23">
        <f>IF(Sistema!BS30&lt;&gt;"",Sistema!BS30,"")</f>
      </c>
      <c r="L53" s="24">
        <f>IF(Sistema!BT30&lt;&gt;"",Sistema!BT30,"")</f>
      </c>
      <c r="M53" s="22"/>
      <c r="N53" s="23">
        <f>IF(Sistema!BU30&lt;&gt;"",Sistema!BU30,"")</f>
      </c>
      <c r="O53" s="24">
        <f>IF(Sistema!BV30&lt;&gt;"",Sistema!BV30,"")</f>
      </c>
      <c r="P53" s="22"/>
      <c r="Q53" s="23">
        <f>IF(Sistema!BW30&lt;&gt;"",Sistema!BW30,"")</f>
      </c>
      <c r="R53" s="24">
        <f>IF(Sistema!BX30&lt;&gt;"",Sistema!BX30,"")</f>
      </c>
      <c r="S53" s="22"/>
      <c r="T53" s="23">
        <f>IF(Sistema!BY30&lt;&gt;"",Sistema!BY30,"")</f>
      </c>
      <c r="U53" s="24">
        <f>IF(Sistema!BZ30&lt;&gt;"",Sistema!BZ30,"")</f>
      </c>
      <c r="V53" s="22"/>
      <c r="W53" s="23"/>
      <c r="X53" s="24"/>
      <c r="Y53" s="22"/>
      <c r="Z53" s="23"/>
      <c r="AA53" s="24"/>
    </row>
    <row r="54" spans="2:27" ht="10.5" customHeight="1">
      <c r="B54" s="23">
        <f>IF(Sistema!BM31&lt;&gt;"",Sistema!BM31,"")</f>
      </c>
      <c r="C54" s="24">
        <f>IF(Sistema!BN31&lt;&gt;"",Sistema!BN31,"")</f>
      </c>
      <c r="D54" s="22"/>
      <c r="E54" s="23">
        <f>IF(Sistema!BO31&lt;&gt;"",Sistema!BO31,"")</f>
      </c>
      <c r="F54" s="24">
        <f>IF(Sistema!BP31&lt;&gt;"",Sistema!BP31,"")</f>
      </c>
      <c r="G54" s="22"/>
      <c r="H54" s="23">
        <f>IF(Sistema!BQ31&lt;&gt;"",Sistema!BQ31,"")</f>
      </c>
      <c r="I54" s="24">
        <f>IF(Sistema!BR31&lt;&gt;"",Sistema!BR31,"")</f>
      </c>
      <c r="J54" s="22"/>
      <c r="K54" s="23">
        <f>IF(Sistema!BS31&lt;&gt;"",Sistema!BS31,"")</f>
      </c>
      <c r="L54" s="24">
        <f>IF(Sistema!BT31&lt;&gt;"",Sistema!BT31,"")</f>
      </c>
      <c r="M54" s="22"/>
      <c r="N54" s="23">
        <f>IF(Sistema!BU31&lt;&gt;"",Sistema!BU31,"")</f>
      </c>
      <c r="O54" s="24">
        <f>IF(Sistema!BV31&lt;&gt;"",Sistema!BV31,"")</f>
      </c>
      <c r="P54" s="22"/>
      <c r="Q54" s="23">
        <f>IF(Sistema!BW31&lt;&gt;"",Sistema!BW31,"")</f>
      </c>
      <c r="R54" s="24">
        <f>IF(Sistema!BX31&lt;&gt;"",Sistema!BX31,"")</f>
      </c>
      <c r="S54" s="22"/>
      <c r="T54" s="23">
        <f>IF(Sistema!BY31&lt;&gt;"",Sistema!BY31,"")</f>
      </c>
      <c r="U54" s="24">
        <f>IF(Sistema!BZ31&lt;&gt;"",Sistema!BZ31,"")</f>
      </c>
      <c r="V54" s="22"/>
      <c r="W54" s="23"/>
      <c r="X54" s="24"/>
      <c r="Y54" s="22"/>
      <c r="Z54" s="23"/>
      <c r="AA54" s="24"/>
    </row>
    <row r="55" spans="2:27" ht="10.5" customHeight="1">
      <c r="B55" s="23">
        <f>IF(Sistema!BM32&lt;&gt;"",Sistema!BM32,"")</f>
      </c>
      <c r="C55" s="24">
        <f>IF(Sistema!BN32&lt;&gt;"",Sistema!BN32,"")</f>
      </c>
      <c r="D55" s="22"/>
      <c r="E55" s="23">
        <f>IF(Sistema!BO32&lt;&gt;"",Sistema!BO32,"")</f>
      </c>
      <c r="F55" s="24">
        <f>IF(Sistema!BP32&lt;&gt;"",Sistema!BP32,"")</f>
      </c>
      <c r="G55" s="22"/>
      <c r="H55" s="23">
        <f>IF(Sistema!BQ32&lt;&gt;"",Sistema!BQ32,"")</f>
      </c>
      <c r="I55" s="24">
        <f>IF(Sistema!BR32&lt;&gt;"",Sistema!BR32,"")</f>
      </c>
      <c r="J55" s="22"/>
      <c r="K55" s="23">
        <f>IF(Sistema!BS32&lt;&gt;"",Sistema!BS32,"")</f>
      </c>
      <c r="L55" s="24">
        <f>IF(Sistema!BT32&lt;&gt;"",Sistema!BT32,"")</f>
      </c>
      <c r="M55" s="22"/>
      <c r="N55" s="23">
        <f>IF(Sistema!BU32&lt;&gt;"",Sistema!BU32,"")</f>
      </c>
      <c r="O55" s="24">
        <f>IF(Sistema!BV32&lt;&gt;"",Sistema!BV32,"")</f>
      </c>
      <c r="P55" s="22"/>
      <c r="Q55" s="23">
        <f>IF(Sistema!BW32&lt;&gt;"",Sistema!BW32,"")</f>
      </c>
      <c r="R55" s="24">
        <f>IF(Sistema!BX32&lt;&gt;"",Sistema!BX32,"")</f>
      </c>
      <c r="S55" s="22"/>
      <c r="T55" s="23">
        <f>IF(Sistema!BY32&lt;&gt;"",Sistema!BY32,"")</f>
      </c>
      <c r="U55" s="24">
        <f>IF(Sistema!BZ32&lt;&gt;"",Sistema!BZ32,"")</f>
      </c>
      <c r="V55" s="22"/>
      <c r="W55" s="23"/>
      <c r="X55" s="24"/>
      <c r="Y55" s="22"/>
      <c r="Z55" s="23"/>
      <c r="AA55" s="24"/>
    </row>
    <row r="56" spans="2:27" ht="10.5" customHeight="1">
      <c r="B56" s="25">
        <f>IF(Sistema!BM33&lt;&gt;"",Sistema!BM33,"")</f>
      </c>
      <c r="C56" s="26">
        <f>IF(Sistema!BN33&lt;&gt;"",Sistema!BN33,"")</f>
      </c>
      <c r="D56" s="22"/>
      <c r="E56" s="25">
        <f>IF(Sistema!BO33&lt;&gt;"",Sistema!BO33,"")</f>
      </c>
      <c r="F56" s="26">
        <f>IF(Sistema!BP33&lt;&gt;"",Sistema!BP33,"")</f>
      </c>
      <c r="G56" s="22"/>
      <c r="H56" s="25">
        <f>IF(Sistema!BQ33&lt;&gt;"",Sistema!BQ33,"")</f>
      </c>
      <c r="I56" s="26">
        <f>IF(Sistema!BR33&lt;&gt;"",Sistema!BR33,"")</f>
      </c>
      <c r="J56" s="22"/>
      <c r="K56" s="25">
        <f>IF(Sistema!BS33&lt;&gt;"",Sistema!BS33,"")</f>
      </c>
      <c r="L56" s="26">
        <f>IF(Sistema!BT33&lt;&gt;"",Sistema!BT33,"")</f>
      </c>
      <c r="M56" s="22"/>
      <c r="N56" s="25">
        <f>IF(Sistema!BU33&lt;&gt;"",Sistema!BU33,"")</f>
      </c>
      <c r="O56" s="26">
        <f>IF(Sistema!BV33&lt;&gt;"",Sistema!BV33,"")</f>
      </c>
      <c r="P56" s="22"/>
      <c r="Q56" s="25">
        <f>IF(Sistema!BW33&lt;&gt;"",Sistema!BW33,"")</f>
      </c>
      <c r="R56" s="26">
        <f>IF(Sistema!BX33&lt;&gt;"",Sistema!BX33,"")</f>
      </c>
      <c r="S56" s="22"/>
      <c r="T56" s="25">
        <f>IF(Sistema!BY33&lt;&gt;"",Sistema!BY33,"")</f>
      </c>
      <c r="U56" s="26">
        <f>IF(Sistema!BZ33&lt;&gt;"",Sistema!BZ33,"")</f>
      </c>
      <c r="V56" s="22"/>
      <c r="W56" s="25"/>
      <c r="X56" s="26"/>
      <c r="Y56" s="22"/>
      <c r="Z56" s="25"/>
      <c r="AA56" s="26"/>
    </row>
    <row r="57" spans="2:27" ht="10.5" customHeight="1">
      <c r="B57" s="150">
        <f>IF(Sistema!BM35&lt;&gt;"",Sistema!BM35,"")</f>
      </c>
      <c r="C57" s="151"/>
      <c r="D57" s="22"/>
      <c r="E57" s="150">
        <f>IF(Sistema!BO35&lt;&gt;"",Sistema!BO35,"")</f>
      </c>
      <c r="F57" s="151"/>
      <c r="G57" s="22"/>
      <c r="H57" s="150">
        <f>IF(Sistema!BQ35&lt;&gt;"",Sistema!BQ35,"")</f>
      </c>
      <c r="I57" s="151"/>
      <c r="J57" s="22"/>
      <c r="K57" s="150">
        <f>IF(Sistema!BS35&lt;&gt;"",Sistema!BS35,"")</f>
      </c>
      <c r="L57" s="151"/>
      <c r="M57" s="22"/>
      <c r="N57" s="150">
        <f>IF(Sistema!BU35&lt;&gt;"",Sistema!BU35,"")</f>
      </c>
      <c r="O57" s="151"/>
      <c r="P57" s="22"/>
      <c r="Q57" s="150">
        <f>IF(Sistema!BW35&lt;&gt;"",Sistema!BW35,"")</f>
      </c>
      <c r="R57" s="151"/>
      <c r="S57" s="22"/>
      <c r="T57" s="150">
        <f>IF(Sistema!BY35&lt;&gt;"",Sistema!BY35,"")</f>
      </c>
      <c r="U57" s="151"/>
      <c r="V57" s="22"/>
      <c r="W57" s="150"/>
      <c r="X57" s="151"/>
      <c r="Y57" s="22"/>
      <c r="Z57" s="150"/>
      <c r="AA57" s="151"/>
    </row>
    <row r="58" ht="10.5" customHeight="1">
      <c r="Y58" s="19"/>
    </row>
  </sheetData>
  <sheetProtection password="8895" sheet="1" objects="1" scenarios="1" selectLockedCells="1" selectUnlockedCells="1"/>
  <mergeCells count="72">
    <mergeCell ref="H15:I15"/>
    <mergeCell ref="N15:O15"/>
    <mergeCell ref="B3:C3"/>
    <mergeCell ref="E3:F3"/>
    <mergeCell ref="H3:I3"/>
    <mergeCell ref="K3:L3"/>
    <mergeCell ref="N17:O17"/>
    <mergeCell ref="Q17:R17"/>
    <mergeCell ref="T17:U17"/>
    <mergeCell ref="N3:O3"/>
    <mergeCell ref="Q3:R3"/>
    <mergeCell ref="Q15:R15"/>
    <mergeCell ref="B17:C17"/>
    <mergeCell ref="E17:F17"/>
    <mergeCell ref="H17:I17"/>
    <mergeCell ref="K17:L17"/>
    <mergeCell ref="T31:U31"/>
    <mergeCell ref="T3:U3"/>
    <mergeCell ref="W3:X3"/>
    <mergeCell ref="Z3:AA3"/>
    <mergeCell ref="T15:U15"/>
    <mergeCell ref="W15:X15"/>
    <mergeCell ref="Z15:AA15"/>
    <mergeCell ref="W17:X17"/>
    <mergeCell ref="N43:O43"/>
    <mergeCell ref="B43:C43"/>
    <mergeCell ref="W45:X45"/>
    <mergeCell ref="Z17:AA17"/>
    <mergeCell ref="B31:C31"/>
    <mergeCell ref="E31:F31"/>
    <mergeCell ref="H31:I31"/>
    <mergeCell ref="K31:L31"/>
    <mergeCell ref="N31:O31"/>
    <mergeCell ref="Q31:R31"/>
    <mergeCell ref="N45:O45"/>
    <mergeCell ref="Q45:R45"/>
    <mergeCell ref="Z45:AA45"/>
    <mergeCell ref="T45:U45"/>
    <mergeCell ref="B45:C45"/>
    <mergeCell ref="E45:F45"/>
    <mergeCell ref="H45:I45"/>
    <mergeCell ref="K45:L45"/>
    <mergeCell ref="B57:C57"/>
    <mergeCell ref="K15:L15"/>
    <mergeCell ref="E29:F29"/>
    <mergeCell ref="B29:C29"/>
    <mergeCell ref="H29:I29"/>
    <mergeCell ref="K29:L29"/>
    <mergeCell ref="H43:I43"/>
    <mergeCell ref="K43:L43"/>
    <mergeCell ref="B15:C15"/>
    <mergeCell ref="E15:F15"/>
    <mergeCell ref="Z43:AA43"/>
    <mergeCell ref="N29:O29"/>
    <mergeCell ref="Q29:R29"/>
    <mergeCell ref="T43:U43"/>
    <mergeCell ref="Z29:AA29"/>
    <mergeCell ref="Q43:R43"/>
    <mergeCell ref="T29:U29"/>
    <mergeCell ref="W29:X29"/>
    <mergeCell ref="W31:X31"/>
    <mergeCell ref="Z31:AA31"/>
    <mergeCell ref="T57:U57"/>
    <mergeCell ref="Z57:AA57"/>
    <mergeCell ref="W57:X57"/>
    <mergeCell ref="E43:F43"/>
    <mergeCell ref="E57:F57"/>
    <mergeCell ref="H57:I57"/>
    <mergeCell ref="K57:L57"/>
    <mergeCell ref="Q57:R57"/>
    <mergeCell ref="N57:O57"/>
    <mergeCell ref="W43:X43"/>
  </mergeCells>
  <conditionalFormatting sqref="W31:X43">
    <cfRule type="expression" priority="41" dxfId="1" stopIfTrue="1">
      <formula>AND($W$31="")</formula>
    </cfRule>
  </conditionalFormatting>
  <conditionalFormatting sqref="T31:U43">
    <cfRule type="expression" priority="40" dxfId="1" stopIfTrue="1">
      <formula>AND($T$31="")</formula>
    </cfRule>
  </conditionalFormatting>
  <conditionalFormatting sqref="Z31:AA43">
    <cfRule type="expression" priority="39" dxfId="1" stopIfTrue="1">
      <formula>AND($Z$31="")</formula>
    </cfRule>
  </conditionalFormatting>
  <conditionalFormatting sqref="Q31:R43">
    <cfRule type="expression" priority="38" dxfId="1" stopIfTrue="1">
      <formula>AND($Q$31="")</formula>
    </cfRule>
  </conditionalFormatting>
  <conditionalFormatting sqref="N31:O43">
    <cfRule type="expression" priority="37" dxfId="1" stopIfTrue="1">
      <formula>AND($N$31="")</formula>
    </cfRule>
  </conditionalFormatting>
  <conditionalFormatting sqref="K31:L43">
    <cfRule type="expression" priority="36" dxfId="1" stopIfTrue="1">
      <formula>AND($K$31="")</formula>
    </cfRule>
  </conditionalFormatting>
  <conditionalFormatting sqref="H31:I43">
    <cfRule type="expression" priority="35" dxfId="1" stopIfTrue="1">
      <formula>AND($H$31="")</formula>
    </cfRule>
  </conditionalFormatting>
  <conditionalFormatting sqref="E31:F43">
    <cfRule type="expression" priority="34" dxfId="1" stopIfTrue="1">
      <formula>AND($E$31="")</formula>
    </cfRule>
  </conditionalFormatting>
  <conditionalFormatting sqref="B31:C43">
    <cfRule type="expression" priority="33" dxfId="1" stopIfTrue="1">
      <formula>AND($B$31="")</formula>
    </cfRule>
  </conditionalFormatting>
  <conditionalFormatting sqref="B17:C29">
    <cfRule type="expression" priority="32" dxfId="1" stopIfTrue="1">
      <formula>AND($B$17="")</formula>
    </cfRule>
  </conditionalFormatting>
  <conditionalFormatting sqref="W17:X29">
    <cfRule type="expression" priority="31" dxfId="1" stopIfTrue="1">
      <formula>AND($W$17="")</formula>
    </cfRule>
  </conditionalFormatting>
  <conditionalFormatting sqref="T17:U29">
    <cfRule type="expression" priority="30" dxfId="1" stopIfTrue="1">
      <formula>AND($T$17="")</formula>
    </cfRule>
  </conditionalFormatting>
  <conditionalFormatting sqref="Z17:AA29">
    <cfRule type="expression" priority="29" dxfId="1" stopIfTrue="1">
      <formula>AND($Z$17="")</formula>
    </cfRule>
  </conditionalFormatting>
  <conditionalFormatting sqref="Q17:R29">
    <cfRule type="expression" priority="28" dxfId="1" stopIfTrue="1">
      <formula>AND($Q$17="")</formula>
    </cfRule>
  </conditionalFormatting>
  <conditionalFormatting sqref="N17:O29">
    <cfRule type="expression" priority="27" dxfId="1" stopIfTrue="1">
      <formula>AND($N$17="")</formula>
    </cfRule>
  </conditionalFormatting>
  <conditionalFormatting sqref="K17:L29">
    <cfRule type="expression" priority="26" dxfId="1" stopIfTrue="1">
      <formula>AND($K$17="")</formula>
    </cfRule>
  </conditionalFormatting>
  <conditionalFormatting sqref="H17:I29">
    <cfRule type="expression" priority="25" dxfId="1" stopIfTrue="1">
      <formula>AND($H$17="")</formula>
    </cfRule>
  </conditionalFormatting>
  <conditionalFormatting sqref="E17:F29">
    <cfRule type="expression" priority="24" dxfId="1" stopIfTrue="1">
      <formula>AND($E$17="")</formula>
    </cfRule>
  </conditionalFormatting>
  <conditionalFormatting sqref="B17:C29">
    <cfRule type="expression" priority="23" dxfId="1" stopIfTrue="1">
      <formula>AND($B$17="")</formula>
    </cfRule>
  </conditionalFormatting>
  <conditionalFormatting sqref="W45:X57">
    <cfRule type="expression" priority="22" dxfId="1" stopIfTrue="1">
      <formula>AND($W$45="")</formula>
    </cfRule>
  </conditionalFormatting>
  <conditionalFormatting sqref="T45:U57">
    <cfRule type="expression" priority="21" dxfId="1" stopIfTrue="1">
      <formula>AND($T$45="")</formula>
    </cfRule>
  </conditionalFormatting>
  <conditionalFormatting sqref="Z45:AA57">
    <cfRule type="expression" priority="20" dxfId="1" stopIfTrue="1">
      <formula>AND($Z$45="")</formula>
    </cfRule>
  </conditionalFormatting>
  <conditionalFormatting sqref="Q45:R57">
    <cfRule type="expression" priority="19" dxfId="1" stopIfTrue="1">
      <formula>AND($Q$45="")</formula>
    </cfRule>
  </conditionalFormatting>
  <conditionalFormatting sqref="N45:O57">
    <cfRule type="expression" priority="18" dxfId="1" stopIfTrue="1">
      <formula>AND($N$45="")</formula>
    </cfRule>
  </conditionalFormatting>
  <conditionalFormatting sqref="K45:L57">
    <cfRule type="expression" priority="17" dxfId="1" stopIfTrue="1">
      <formula>AND($K$45="")</formula>
    </cfRule>
  </conditionalFormatting>
  <conditionalFormatting sqref="H45:I57">
    <cfRule type="expression" priority="16" dxfId="1" stopIfTrue="1">
      <formula>AND($H$45="")</formula>
    </cfRule>
  </conditionalFormatting>
  <conditionalFormatting sqref="E45:F57">
    <cfRule type="expression" priority="15" dxfId="1" stopIfTrue="1">
      <formula>AND($E$45="")</formula>
    </cfRule>
  </conditionalFormatting>
  <conditionalFormatting sqref="B45:C57">
    <cfRule type="expression" priority="14" dxfId="1" stopIfTrue="1">
      <formula>AND($B$45="")</formula>
    </cfRule>
  </conditionalFormatting>
  <conditionalFormatting sqref="W3:X15">
    <cfRule type="expression" priority="12" dxfId="1" stopIfTrue="1">
      <formula>AND($W$3="")</formula>
    </cfRule>
  </conditionalFormatting>
  <conditionalFormatting sqref="T3:U15">
    <cfRule type="expression" priority="11" dxfId="1" stopIfTrue="1">
      <formula>AND($T$3="")</formula>
    </cfRule>
  </conditionalFormatting>
  <conditionalFormatting sqref="Z3:AA15">
    <cfRule type="expression" priority="10" dxfId="1" stopIfTrue="1">
      <formula>AND($Z$3="")</formula>
    </cfRule>
  </conditionalFormatting>
  <conditionalFormatting sqref="Q3:R15">
    <cfRule type="expression" priority="9" dxfId="1" stopIfTrue="1">
      <formula>AND($Q$3="")</formula>
    </cfRule>
  </conditionalFormatting>
  <conditionalFormatting sqref="N3:O15">
    <cfRule type="expression" priority="8" dxfId="1" stopIfTrue="1">
      <formula>AND($N$3="")</formula>
    </cfRule>
  </conditionalFormatting>
  <conditionalFormatting sqref="K3:L15">
    <cfRule type="expression" priority="7" dxfId="1" stopIfTrue="1">
      <formula>AND($K$3="")</formula>
    </cfRule>
  </conditionalFormatting>
  <conditionalFormatting sqref="H3:I15">
    <cfRule type="expression" priority="6" dxfId="1" stopIfTrue="1">
      <formula>AND($H$3="")</formula>
    </cfRule>
  </conditionalFormatting>
  <conditionalFormatting sqref="E3:F15">
    <cfRule type="expression" priority="5" dxfId="1" stopIfTrue="1">
      <formula>AND($E$3="")</formula>
    </cfRule>
  </conditionalFormatting>
  <conditionalFormatting sqref="B3:C15">
    <cfRule type="expression" priority="2" dxfId="1" stopIfTrue="1">
      <formula>AND($B$3="")</formula>
    </cfRule>
  </conditionalFormatting>
  <conditionalFormatting sqref="B15:C15 E15:F15 H15:I15 K15:L15 N15:O15 Q15:R15 T15:U15 W15:X15 Z15:AA15 Z29:AA29 W29:X29 T29:U29 Q29:R29 N29:O29 K29:L29 H29:I29 E29:F29 B29:C29 B43:C43 E43:F43 H43:I43 K43:L43 N43:O43 Q43:R43 T43:U43 W43:X43 Z43:AA43 Z57:AA57 W57:X57 T57:U57 Q57:R57 N57:O57 K57:L57 H57:I57 E57:F57 B57:C57">
    <cfRule type="notContainsBlanks" priority="1" dxfId="0" stopIfTrue="1">
      <formula>LEN(TRIM(B15))&gt;0</formula>
    </cfRule>
  </conditionalFormatting>
  <printOptions/>
  <pageMargins left="0.4724409448818898" right="0.4724409448818898" top="0.5511811023622047" bottom="0.5511811023622047"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2:B21"/>
  <sheetViews>
    <sheetView showGridLines="0" showRowColHeaders="0" zoomScalePageLayoutView="0" workbookViewId="0" topLeftCell="A1">
      <selection activeCell="E6" sqref="E6"/>
    </sheetView>
  </sheetViews>
  <sheetFormatPr defaultColWidth="9.140625" defaultRowHeight="12.75"/>
  <cols>
    <col min="1" max="1" width="0.85546875" style="29" customWidth="1"/>
    <col min="2" max="2" width="142.7109375" style="29" customWidth="1"/>
    <col min="3" max="16384" width="9.140625" style="29" customWidth="1"/>
  </cols>
  <sheetData>
    <row r="1" ht="6.75" customHeight="1" thickBot="1"/>
    <row r="2" ht="15.75">
      <c r="B2" s="32" t="s">
        <v>16</v>
      </c>
    </row>
    <row r="3" ht="81" customHeight="1" thickBot="1">
      <c r="B3" s="31" t="s">
        <v>20</v>
      </c>
    </row>
    <row r="4" ht="6.75" customHeight="1" thickBot="1"/>
    <row r="5" ht="15.75">
      <c r="B5" s="32" t="s">
        <v>15</v>
      </c>
    </row>
    <row r="6" ht="101.25" customHeight="1" thickBot="1">
      <c r="B6" s="31" t="s">
        <v>21</v>
      </c>
    </row>
    <row r="7" ht="6.75" customHeight="1" thickBot="1"/>
    <row r="8" ht="15.75">
      <c r="B8" s="32" t="s">
        <v>17</v>
      </c>
    </row>
    <row r="9" ht="13.5" thickBot="1">
      <c r="B9" s="31" t="s">
        <v>22</v>
      </c>
    </row>
    <row r="10" ht="6.75" customHeight="1" thickBot="1"/>
    <row r="11" ht="15.75">
      <c r="B11" s="32" t="s">
        <v>18</v>
      </c>
    </row>
    <row r="12" ht="48.75" thickBot="1">
      <c r="B12" s="31" t="s">
        <v>23</v>
      </c>
    </row>
    <row r="13" ht="8.25" customHeight="1" thickBot="1"/>
    <row r="14" ht="30.75" thickBot="1">
      <c r="B14" s="30" t="s">
        <v>19</v>
      </c>
    </row>
    <row r="21" ht="12.75">
      <c r="B21" s="33"/>
    </row>
  </sheetData>
  <sheetProtection password="EAF7"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HyperlinkBase>http://scommesselegali.wordpress.com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http://scommesselegali2.wordpress.com</dc:title>
  <dc:subject/>
  <dc:creator>Mauro10101 - Update by http://scommesselegali2.wordpress.com</dc:creator>
  <cp:keywords>http://scommesselegali2.wordpress.com</cp:keywords>
  <dc:description/>
  <cp:lastModifiedBy>Francesco</cp:lastModifiedBy>
  <cp:lastPrinted>2011-10-06T20:16:41Z</cp:lastPrinted>
  <dcterms:created xsi:type="dcterms:W3CDTF">2008-01-19T18:06:52Z</dcterms:created>
  <dcterms:modified xsi:type="dcterms:W3CDTF">2011-10-06T20:23:35Z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y fmtid="{D5CDD505-2E9C-101B-9397-08002B2CF9AE}" pid="3" name="Controllato da">
    <vt:lpwstr>http://scommesselegali1.wordpress.com</vt:lpwstr>
  </property>
  <property fmtid="{D5CDD505-2E9C-101B-9397-08002B2CF9AE}" pid="4" name="Origine">
    <vt:lpwstr>http://scommesselegali1.wordpress.com</vt:lpwstr>
  </property>
</Properties>
</file>